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5480" windowHeight="11640" activeTab="2"/>
  </bookViews>
  <sheets>
    <sheet name="Mozambique" sheetId="1" r:id="rId1"/>
    <sheet name="Botswana" sheetId="2" r:id="rId2"/>
    <sheet name="BotswanaScores" sheetId="3" r:id="rId3"/>
  </sheets>
  <definedNames/>
  <calcPr fullCalcOnLoad="1"/>
</workbook>
</file>

<file path=xl/sharedStrings.xml><?xml version="1.0" encoding="utf-8"?>
<sst xmlns="http://schemas.openxmlformats.org/spreadsheetml/2006/main" count="686" uniqueCount="154">
  <si>
    <t>Max precip/wind recorded</t>
  </si>
  <si>
    <t>RSMC fcst</t>
  </si>
  <si>
    <t>Local warning issued?</t>
  </si>
  <si>
    <t>94.5mm/24hrs</t>
  </si>
  <si>
    <t>&gt;50mm/24hrs (yes)</t>
  </si>
  <si>
    <t>Yes</t>
  </si>
  <si>
    <t>Wind gusts of 30 kt</t>
  </si>
  <si>
    <t>No</t>
  </si>
  <si>
    <t>77.5mm/ 24hrs</t>
  </si>
  <si>
    <t>140,4mm/24 hrs</t>
  </si>
  <si>
    <t>50 – 70 mm/24hrs(yes)</t>
  </si>
  <si>
    <t>None</t>
  </si>
  <si>
    <t>239.8mm/ 24hrs</t>
  </si>
  <si>
    <t>&gt;50mm/ 24hrs(y)</t>
  </si>
  <si>
    <t>83.5mm/24hrs</t>
  </si>
  <si>
    <t>&gt;50mm/24hrs(y)</t>
  </si>
  <si>
    <t>86.6mm/ 24hrs</t>
  </si>
  <si>
    <t>70mm/24 hrs</t>
  </si>
  <si>
    <t>70.2mm/ 24hrs</t>
  </si>
  <si>
    <t>30 - 50 mm/24hrs(N)</t>
  </si>
  <si>
    <t>109.0mm/24hrs</t>
  </si>
  <si>
    <t>&gt;50mm/24hrs(Y)</t>
  </si>
  <si>
    <t>109.5mm/ 24hrs</t>
  </si>
  <si>
    <t>50 – 70 mm/24hrs(Y)</t>
  </si>
  <si>
    <t>54.6mm/24 hrs</t>
  </si>
  <si>
    <r>
      <t xml:space="preserve">123.5mm/ 24hrs </t>
    </r>
    <r>
      <rPr>
        <sz val="9"/>
        <rFont val="Arial"/>
        <family val="2"/>
      </rPr>
      <t xml:space="preserve"> </t>
    </r>
  </si>
  <si>
    <t>Wind gusts of 35 kt</t>
  </si>
  <si>
    <t>52.2mm/ 24hrs</t>
  </si>
  <si>
    <t>50mm/ 24hrs(y)</t>
  </si>
  <si>
    <t>94.6mm/ 24 hrs</t>
  </si>
  <si>
    <r>
      <t xml:space="preserve">350.0mm/ 24hrs </t>
    </r>
    <r>
      <rPr>
        <sz val="9"/>
        <rFont val="Arial"/>
        <family val="2"/>
      </rPr>
      <t xml:space="preserve"> </t>
    </r>
  </si>
  <si>
    <t>50mm/ 24hrs(Y)</t>
  </si>
  <si>
    <t>Wind gusts of 35 kt(Y)</t>
  </si>
  <si>
    <t>88.0mm/ 24hrs</t>
  </si>
  <si>
    <t>70.4mm/ 24 hrs</t>
  </si>
  <si>
    <r>
      <t xml:space="preserve">100.0mm/ 24hrs </t>
    </r>
    <r>
      <rPr>
        <sz val="9"/>
        <rFont val="Arial"/>
        <family val="2"/>
      </rPr>
      <t xml:space="preserve"> </t>
    </r>
  </si>
  <si>
    <t>&gt;50 mm/24hrs(Y)</t>
  </si>
  <si>
    <t>60.9mm/24hrs</t>
  </si>
  <si>
    <t>30 – 50 mm/24 hrs(N)</t>
  </si>
  <si>
    <t>81.6mm/24hrs</t>
  </si>
  <si>
    <t>57.6mm/ 24hrs</t>
  </si>
  <si>
    <t>72.2mm/ 24 hrs</t>
  </si>
  <si>
    <t>30 – 50 mm/24hrs(N)</t>
  </si>
  <si>
    <t>63.8mm/ 24hrs</t>
  </si>
  <si>
    <t>102.2mm/ 24hrs</t>
  </si>
  <si>
    <t>75.7mm/ 24hrs</t>
  </si>
  <si>
    <t>117.6mm/24h</t>
  </si>
  <si>
    <t>68.2mm/24h</t>
  </si>
  <si>
    <t>PCPN</t>
  </si>
  <si>
    <t>&gt;50mm?</t>
  </si>
  <si>
    <t>RSMC</t>
  </si>
  <si>
    <t>OBS</t>
  </si>
  <si>
    <t>FCST</t>
  </si>
  <si>
    <t>HITS</t>
  </si>
  <si>
    <t>FALSE ALARMS</t>
  </si>
  <si>
    <t>Total Events Forecast</t>
  </si>
  <si>
    <t>MISSED EVENTS</t>
  </si>
  <si>
    <t>CORRECT NEGATIVES</t>
  </si>
  <si>
    <t>Total non-events Forecast</t>
  </si>
  <si>
    <t>Total Events Observed</t>
  </si>
  <si>
    <t>Total Non-Events Observed</t>
  </si>
  <si>
    <t>Sample size</t>
  </si>
  <si>
    <t>FCST YES</t>
  </si>
  <si>
    <t>FCST NO</t>
  </si>
  <si>
    <t>OBS YES</t>
  </si>
  <si>
    <t>OBS NO</t>
  </si>
  <si>
    <t>Contingency Table</t>
  </si>
  <si>
    <t>Contingency Table -RSMC</t>
  </si>
  <si>
    <t>Contingency Table - Mozambique Met Service</t>
  </si>
  <si>
    <t>Mozambique</t>
  </si>
  <si>
    <t>Percent correct</t>
  </si>
  <si>
    <t>Scores</t>
  </si>
  <si>
    <t>Hit rate</t>
  </si>
  <si>
    <t>False Alarm Rate</t>
  </si>
  <si>
    <t>Freq bias</t>
  </si>
  <si>
    <t>Threat Score</t>
  </si>
  <si>
    <t>Heidke Skill</t>
  </si>
  <si>
    <t>No Correct by chance</t>
  </si>
  <si>
    <t>Fraction correct by chance</t>
  </si>
  <si>
    <t>False alarm ratio</t>
  </si>
  <si>
    <t>Equitable threat score</t>
  </si>
  <si>
    <t>Hanssen-Kuipers score</t>
  </si>
  <si>
    <t>Questions:</t>
  </si>
  <si>
    <t>1. Compare the RSMC and Mozambique tables and scores.  Has the Met Service improved the guidance forecasts from the RSMC?  In what way(s)?</t>
  </si>
  <si>
    <t>2. In what way does the Mozambique met service need to improve its forecasting strategy, based on these results?</t>
  </si>
  <si>
    <t>3. The "correct negatives" box of the table is often difficult to determine and can lead to problems.  Which of the scores above don't need it?</t>
  </si>
  <si>
    <t>4. For rare event forecasts, which scores are preferred and why?</t>
  </si>
  <si>
    <t>Extreme Dependency Score</t>
  </si>
  <si>
    <t>EVENT</t>
  </si>
  <si>
    <t>DATE</t>
  </si>
  <si>
    <t>FORECAST TO OCCUR?</t>
  </si>
  <si>
    <t>OBSERVED?</t>
  </si>
  <si>
    <t>24 NOV 2008- 04 DEC 2008</t>
  </si>
  <si>
    <t>NO</t>
  </si>
  <si>
    <t>YES</t>
  </si>
  <si>
    <t>06-14/12/08</t>
  </si>
  <si>
    <t>15/12/2008</t>
  </si>
  <si>
    <t>16/12/2008</t>
  </si>
  <si>
    <t>17-21/12/2008</t>
  </si>
  <si>
    <t>22/12/2008</t>
  </si>
  <si>
    <t>23/12/2008</t>
  </si>
  <si>
    <t>24/12/2008</t>
  </si>
  <si>
    <t>27/12/2008</t>
  </si>
  <si>
    <t>28/12/08</t>
  </si>
  <si>
    <t>29-31/12/2008</t>
  </si>
  <si>
    <t>02-08/01/2009</t>
  </si>
  <si>
    <t>13/01/2009</t>
  </si>
  <si>
    <t>14/01/2009</t>
  </si>
  <si>
    <t>15/01/2009</t>
  </si>
  <si>
    <t>16/01/2009</t>
  </si>
  <si>
    <t>17/01/2009</t>
  </si>
  <si>
    <t>18/01/2009</t>
  </si>
  <si>
    <t>19-20/01/2009</t>
  </si>
  <si>
    <t>21/01/2009</t>
  </si>
  <si>
    <t>22-24/01/2009</t>
  </si>
  <si>
    <t>25/01/2009</t>
  </si>
  <si>
    <t>26/01/2009</t>
  </si>
  <si>
    <t>27/01/2009</t>
  </si>
  <si>
    <t>28/01/2009</t>
  </si>
  <si>
    <t>29/12/2009</t>
  </si>
  <si>
    <t>29/01/2009</t>
  </si>
  <si>
    <t>30/01/2009</t>
  </si>
  <si>
    <t>31/01/2009</t>
  </si>
  <si>
    <t>06-11/02/2009</t>
  </si>
  <si>
    <t>13-15/02/2009</t>
  </si>
  <si>
    <t>16/02/2009</t>
  </si>
  <si>
    <t>17/02/2009</t>
  </si>
  <si>
    <t>18-21/02/2009</t>
  </si>
  <si>
    <t>22/02/2009</t>
  </si>
  <si>
    <t>23/02/2009</t>
  </si>
  <si>
    <t>24/02/2009</t>
  </si>
  <si>
    <t>25-27/02/2009</t>
  </si>
  <si>
    <t>28/02/2009</t>
  </si>
  <si>
    <t>05-08/03/2009</t>
  </si>
  <si>
    <t>12/03/20009</t>
  </si>
  <si>
    <t>13-17/03/2009</t>
  </si>
  <si>
    <t>18/03/2009</t>
  </si>
  <si>
    <t xml:space="preserve"> NO</t>
  </si>
  <si>
    <t>19/03/2009</t>
  </si>
  <si>
    <t>20-31/03/2009</t>
  </si>
  <si>
    <t>A (HITS)</t>
  </si>
  <si>
    <t>B (False Alarms)</t>
  </si>
  <si>
    <t>C (Missed Events)</t>
  </si>
  <si>
    <t>D (Correct Negatives)</t>
  </si>
  <si>
    <t>25/12/2008</t>
  </si>
  <si>
    <t>26/12/2008</t>
  </si>
  <si>
    <t>Weighted for multiple occurrences on one day</t>
  </si>
  <si>
    <t>Totals</t>
  </si>
  <si>
    <t>Contingency Table -Botswana original</t>
  </si>
  <si>
    <t>Unweighted</t>
  </si>
  <si>
    <t>Weighted</t>
  </si>
  <si>
    <t>Contingency Table - Botswana weighted</t>
  </si>
  <si>
    <t>NOTE:  Comparing these scores directly is difficult  because of the differences in the sample size.</t>
  </si>
  <si>
    <t>1. Comment on the two tables:  Is one more "balanced" than the other?  Why?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</si>
</sst>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4" fontId="8" fillId="0" borderId="2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7" fillId="0" borderId="3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7" xfId="0" applyBorder="1" applyAlignment="1">
      <alignment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4" fillId="0" borderId="8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workbookViewId="0" topLeftCell="E1">
      <selection activeCell="L43" sqref="L43"/>
    </sheetView>
  </sheetViews>
  <sheetFormatPr defaultColWidth="9.140625" defaultRowHeight="12.75"/>
  <cols>
    <col min="2" max="2" width="26.00390625" style="4" customWidth="1"/>
    <col min="3" max="3" width="25.28125" style="4" customWidth="1"/>
    <col min="4" max="4" width="24.57421875" style="4" customWidth="1"/>
    <col min="8" max="8" width="13.421875" style="0" customWidth="1"/>
    <col min="10" max="10" width="24.7109375" style="0" customWidth="1"/>
    <col min="11" max="11" width="19.8515625" style="0" customWidth="1"/>
    <col min="12" max="12" width="27.00390625" style="0" customWidth="1"/>
    <col min="13" max="13" width="23.00390625" style="0" customWidth="1"/>
  </cols>
  <sheetData>
    <row r="1" spans="5:8" ht="12.75">
      <c r="E1" s="5" t="s">
        <v>51</v>
      </c>
      <c r="F1" s="5" t="s">
        <v>51</v>
      </c>
      <c r="G1" s="5" t="s">
        <v>52</v>
      </c>
      <c r="H1" s="5" t="s">
        <v>52</v>
      </c>
    </row>
    <row r="2" spans="2:8" ht="12.75">
      <c r="B2" s="3" t="s">
        <v>0</v>
      </c>
      <c r="C2" s="3" t="s">
        <v>1</v>
      </c>
      <c r="D2" s="3" t="s">
        <v>2</v>
      </c>
      <c r="E2" s="3" t="s">
        <v>48</v>
      </c>
      <c r="F2" s="3" t="s">
        <v>49</v>
      </c>
      <c r="G2" s="3" t="s">
        <v>50</v>
      </c>
      <c r="H2" s="3" t="s">
        <v>69</v>
      </c>
    </row>
    <row r="3" spans="2:8" ht="12.75">
      <c r="B3" s="1" t="s">
        <v>3</v>
      </c>
      <c r="C3" s="1" t="s">
        <v>4</v>
      </c>
      <c r="D3" s="2" t="s">
        <v>5</v>
      </c>
      <c r="E3">
        <v>94.5</v>
      </c>
      <c r="F3">
        <v>1</v>
      </c>
      <c r="G3">
        <v>1</v>
      </c>
      <c r="H3">
        <v>1</v>
      </c>
    </row>
    <row r="4" spans="2:13" ht="12.75">
      <c r="B4" s="1" t="s">
        <v>6</v>
      </c>
      <c r="C4" s="2" t="s">
        <v>7</v>
      </c>
      <c r="D4" s="2" t="s">
        <v>5</v>
      </c>
      <c r="J4" s="26" t="s">
        <v>66</v>
      </c>
      <c r="K4" s="27"/>
      <c r="L4" s="27"/>
      <c r="M4" s="27"/>
    </row>
    <row r="5" spans="2:12" ht="12.75">
      <c r="B5" s="2" t="s">
        <v>8</v>
      </c>
      <c r="C5" s="2" t="s">
        <v>7</v>
      </c>
      <c r="D5" s="2" t="s">
        <v>7</v>
      </c>
      <c r="E5">
        <v>77.5</v>
      </c>
      <c r="F5">
        <v>1</v>
      </c>
      <c r="G5">
        <v>0</v>
      </c>
      <c r="H5">
        <v>0</v>
      </c>
      <c r="K5" t="s">
        <v>64</v>
      </c>
      <c r="L5" t="s">
        <v>65</v>
      </c>
    </row>
    <row r="6" spans="2:13" ht="12.75">
      <c r="B6" s="2" t="s">
        <v>9</v>
      </c>
      <c r="C6" s="2" t="s">
        <v>10</v>
      </c>
      <c r="D6" s="2" t="s">
        <v>5</v>
      </c>
      <c r="E6">
        <v>140.4</v>
      </c>
      <c r="F6">
        <v>1</v>
      </c>
      <c r="G6">
        <v>1</v>
      </c>
      <c r="H6">
        <v>1</v>
      </c>
      <c r="J6" t="s">
        <v>62</v>
      </c>
      <c r="K6" t="s">
        <v>53</v>
      </c>
      <c r="L6" t="s">
        <v>54</v>
      </c>
      <c r="M6" t="s">
        <v>55</v>
      </c>
    </row>
    <row r="7" spans="2:13" ht="12.75">
      <c r="B7" s="2" t="s">
        <v>11</v>
      </c>
      <c r="C7" s="2" t="s">
        <v>5</v>
      </c>
      <c r="D7" s="2" t="s">
        <v>5</v>
      </c>
      <c r="E7">
        <v>0</v>
      </c>
      <c r="F7">
        <v>0</v>
      </c>
      <c r="G7">
        <v>1</v>
      </c>
      <c r="H7">
        <v>1</v>
      </c>
      <c r="J7" t="s">
        <v>63</v>
      </c>
      <c r="K7" t="s">
        <v>56</v>
      </c>
      <c r="L7" t="s">
        <v>57</v>
      </c>
      <c r="M7" t="s">
        <v>58</v>
      </c>
    </row>
    <row r="8" spans="2:13" ht="12.75">
      <c r="B8" s="2" t="s">
        <v>12</v>
      </c>
      <c r="C8" s="2" t="s">
        <v>13</v>
      </c>
      <c r="D8" s="2" t="s">
        <v>5</v>
      </c>
      <c r="E8">
        <v>239.8</v>
      </c>
      <c r="F8">
        <v>1</v>
      </c>
      <c r="G8">
        <v>1</v>
      </c>
      <c r="H8">
        <v>1</v>
      </c>
      <c r="K8" t="s">
        <v>59</v>
      </c>
      <c r="L8" t="s">
        <v>60</v>
      </c>
      <c r="M8" t="s">
        <v>61</v>
      </c>
    </row>
    <row r="9" spans="2:8" ht="12.75">
      <c r="B9" s="1" t="s">
        <v>14</v>
      </c>
      <c r="C9" s="1" t="s">
        <v>15</v>
      </c>
      <c r="D9" s="2" t="s">
        <v>5</v>
      </c>
      <c r="E9">
        <v>83.5</v>
      </c>
      <c r="F9">
        <v>1</v>
      </c>
      <c r="G9">
        <v>1</v>
      </c>
      <c r="H9">
        <v>1</v>
      </c>
    </row>
    <row r="10" spans="2:8" ht="12.75">
      <c r="B10" s="2" t="s">
        <v>16</v>
      </c>
      <c r="C10" s="2" t="s">
        <v>13</v>
      </c>
      <c r="D10" s="2" t="s">
        <v>5</v>
      </c>
      <c r="E10">
        <v>86.6</v>
      </c>
      <c r="F10">
        <v>1</v>
      </c>
      <c r="G10">
        <v>1</v>
      </c>
      <c r="H10">
        <v>1</v>
      </c>
    </row>
    <row r="11" spans="2:13" ht="12.75">
      <c r="B11" s="2" t="s">
        <v>7</v>
      </c>
      <c r="C11" s="2" t="s">
        <v>7</v>
      </c>
      <c r="D11" s="2" t="s">
        <v>5</v>
      </c>
      <c r="E11">
        <v>0</v>
      </c>
      <c r="F11">
        <v>0</v>
      </c>
      <c r="G11">
        <v>0</v>
      </c>
      <c r="H11">
        <v>1</v>
      </c>
      <c r="J11" s="26" t="s">
        <v>67</v>
      </c>
      <c r="K11" s="27"/>
      <c r="L11" s="27"/>
      <c r="M11" s="27"/>
    </row>
    <row r="12" spans="2:12" ht="12.75">
      <c r="B12" s="2" t="s">
        <v>17</v>
      </c>
      <c r="C12" s="2" t="s">
        <v>7</v>
      </c>
      <c r="D12" s="2" t="s">
        <v>5</v>
      </c>
      <c r="E12">
        <v>70</v>
      </c>
      <c r="F12">
        <v>1</v>
      </c>
      <c r="G12">
        <v>0</v>
      </c>
      <c r="H12">
        <v>1</v>
      </c>
      <c r="K12" t="s">
        <v>64</v>
      </c>
      <c r="L12" t="s">
        <v>65</v>
      </c>
    </row>
    <row r="13" spans="2:13" ht="12.75">
      <c r="B13" s="2" t="s">
        <v>18</v>
      </c>
      <c r="C13" s="2" t="s">
        <v>19</v>
      </c>
      <c r="D13" s="2" t="s">
        <v>7</v>
      </c>
      <c r="E13">
        <v>70.2</v>
      </c>
      <c r="F13">
        <v>1</v>
      </c>
      <c r="G13">
        <v>0</v>
      </c>
      <c r="H13">
        <v>1</v>
      </c>
      <c r="J13" t="s">
        <v>62</v>
      </c>
      <c r="K13">
        <v>12</v>
      </c>
      <c r="L13">
        <v>3</v>
      </c>
      <c r="M13">
        <f>K13+L13</f>
        <v>15</v>
      </c>
    </row>
    <row r="14" spans="2:13" ht="12.75">
      <c r="B14" s="1" t="s">
        <v>20</v>
      </c>
      <c r="C14" s="1" t="s">
        <v>21</v>
      </c>
      <c r="D14" s="2" t="s">
        <v>5</v>
      </c>
      <c r="E14">
        <v>109</v>
      </c>
      <c r="F14">
        <v>1</v>
      </c>
      <c r="G14">
        <v>1</v>
      </c>
      <c r="H14">
        <v>1</v>
      </c>
      <c r="J14" t="s">
        <v>63</v>
      </c>
      <c r="K14">
        <v>15</v>
      </c>
      <c r="L14">
        <v>86</v>
      </c>
      <c r="M14">
        <f>K14+L14</f>
        <v>101</v>
      </c>
    </row>
    <row r="15" spans="2:13" ht="12.75">
      <c r="B15" s="2" t="s">
        <v>22</v>
      </c>
      <c r="C15" s="2" t="s">
        <v>23</v>
      </c>
      <c r="D15" s="2" t="s">
        <v>5</v>
      </c>
      <c r="E15">
        <v>109.5</v>
      </c>
      <c r="F15">
        <v>1</v>
      </c>
      <c r="G15">
        <v>1</v>
      </c>
      <c r="H15">
        <v>1</v>
      </c>
      <c r="K15">
        <f>K13+K14</f>
        <v>27</v>
      </c>
      <c r="L15">
        <f>L13+L14</f>
        <v>89</v>
      </c>
      <c r="M15">
        <f>M13+M14</f>
        <v>116</v>
      </c>
    </row>
    <row r="16" spans="2:8" ht="12.75">
      <c r="B16" s="2" t="s">
        <v>7</v>
      </c>
      <c r="C16" s="2" t="s">
        <v>7</v>
      </c>
      <c r="D16" s="2" t="s">
        <v>5</v>
      </c>
      <c r="E16">
        <v>0</v>
      </c>
      <c r="F16">
        <v>0</v>
      </c>
      <c r="G16">
        <v>1</v>
      </c>
      <c r="H16">
        <v>1</v>
      </c>
    </row>
    <row r="17" spans="2:8" ht="12.75">
      <c r="B17" s="2" t="s">
        <v>24</v>
      </c>
      <c r="C17" s="2" t="s">
        <v>7</v>
      </c>
      <c r="D17" s="2" t="s">
        <v>7</v>
      </c>
      <c r="E17">
        <v>54.6</v>
      </c>
      <c r="F17">
        <v>1</v>
      </c>
      <c r="G17">
        <v>0</v>
      </c>
      <c r="H17">
        <v>0</v>
      </c>
    </row>
    <row r="18" spans="2:13" ht="12.75">
      <c r="B18" s="2" t="s">
        <v>25</v>
      </c>
      <c r="C18" s="2" t="s">
        <v>7</v>
      </c>
      <c r="D18" s="2" t="s">
        <v>7</v>
      </c>
      <c r="E18">
        <v>123.5</v>
      </c>
      <c r="F18">
        <v>1</v>
      </c>
      <c r="G18">
        <v>0</v>
      </c>
      <c r="H18">
        <v>0</v>
      </c>
      <c r="J18" s="26" t="s">
        <v>68</v>
      </c>
      <c r="K18" s="27"/>
      <c r="L18" s="27"/>
      <c r="M18" s="27"/>
    </row>
    <row r="19" spans="2:12" ht="12.75">
      <c r="B19" s="1" t="s">
        <v>26</v>
      </c>
      <c r="C19" s="1" t="s">
        <v>7</v>
      </c>
      <c r="D19" s="2" t="s">
        <v>7</v>
      </c>
      <c r="K19" t="s">
        <v>64</v>
      </c>
      <c r="L19" t="s">
        <v>65</v>
      </c>
    </row>
    <row r="20" spans="2:13" ht="12.75">
      <c r="B20" s="1" t="s">
        <v>46</v>
      </c>
      <c r="C20" s="1" t="s">
        <v>7</v>
      </c>
      <c r="D20" s="2" t="s">
        <v>7</v>
      </c>
      <c r="E20">
        <v>117.6</v>
      </c>
      <c r="F20">
        <v>1</v>
      </c>
      <c r="G20">
        <v>0</v>
      </c>
      <c r="H20">
        <v>0</v>
      </c>
      <c r="J20" t="s">
        <v>62</v>
      </c>
      <c r="K20">
        <v>17</v>
      </c>
      <c r="L20">
        <v>5</v>
      </c>
      <c r="M20">
        <f>K20+L20</f>
        <v>22</v>
      </c>
    </row>
    <row r="21" spans="2:13" ht="12.75">
      <c r="B21" s="2" t="s">
        <v>27</v>
      </c>
      <c r="C21" s="2" t="s">
        <v>28</v>
      </c>
      <c r="D21" s="2" t="s">
        <v>5</v>
      </c>
      <c r="E21">
        <v>52.2</v>
      </c>
      <c r="F21">
        <v>1</v>
      </c>
      <c r="G21">
        <v>1</v>
      </c>
      <c r="H21">
        <v>1</v>
      </c>
      <c r="J21" t="s">
        <v>63</v>
      </c>
      <c r="K21">
        <v>10</v>
      </c>
      <c r="L21">
        <v>84</v>
      </c>
      <c r="M21">
        <f>K21+L21</f>
        <v>94</v>
      </c>
    </row>
    <row r="22" spans="2:13" ht="12.75">
      <c r="B22" s="2" t="s">
        <v>7</v>
      </c>
      <c r="C22" s="2" t="s">
        <v>7</v>
      </c>
      <c r="D22" s="2" t="s">
        <v>5</v>
      </c>
      <c r="E22">
        <v>0</v>
      </c>
      <c r="F22">
        <v>0</v>
      </c>
      <c r="G22">
        <v>0</v>
      </c>
      <c r="H22">
        <v>1</v>
      </c>
      <c r="K22">
        <f>K20+K21</f>
        <v>27</v>
      </c>
      <c r="L22">
        <f>L20+L21</f>
        <v>89</v>
      </c>
      <c r="M22">
        <f>M20+M21</f>
        <v>116</v>
      </c>
    </row>
    <row r="23" spans="2:8" ht="12.75">
      <c r="B23" s="2" t="s">
        <v>29</v>
      </c>
      <c r="C23" s="2" t="s">
        <v>7</v>
      </c>
      <c r="D23" s="2" t="s">
        <v>7</v>
      </c>
      <c r="E23">
        <v>94.6</v>
      </c>
      <c r="F23">
        <v>1</v>
      </c>
      <c r="G23">
        <v>0</v>
      </c>
      <c r="H23">
        <v>1</v>
      </c>
    </row>
    <row r="24" spans="2:12" ht="12.75">
      <c r="B24" s="2" t="s">
        <v>30</v>
      </c>
      <c r="C24" s="2" t="s">
        <v>31</v>
      </c>
      <c r="D24" s="2" t="s">
        <v>5</v>
      </c>
      <c r="E24">
        <v>350</v>
      </c>
      <c r="F24">
        <v>1</v>
      </c>
      <c r="G24">
        <v>1</v>
      </c>
      <c r="H24">
        <v>1</v>
      </c>
      <c r="J24" t="s">
        <v>71</v>
      </c>
      <c r="K24" t="s">
        <v>50</v>
      </c>
      <c r="L24" t="s">
        <v>69</v>
      </c>
    </row>
    <row r="25" spans="2:4" ht="12.75">
      <c r="B25" s="1" t="s">
        <v>32</v>
      </c>
      <c r="C25" s="1" t="s">
        <v>7</v>
      </c>
      <c r="D25" s="2" t="s">
        <v>5</v>
      </c>
    </row>
    <row r="26" spans="2:12" ht="12.75">
      <c r="B26" s="1" t="s">
        <v>47</v>
      </c>
      <c r="C26" s="2" t="s">
        <v>31</v>
      </c>
      <c r="D26" s="2" t="s">
        <v>5</v>
      </c>
      <c r="E26">
        <v>68.2</v>
      </c>
      <c r="F26">
        <v>1</v>
      </c>
      <c r="G26">
        <v>1</v>
      </c>
      <c r="H26">
        <v>1</v>
      </c>
      <c r="J26" t="s">
        <v>70</v>
      </c>
      <c r="K26">
        <f>(K13+L14)/M15</f>
        <v>0.8448275862068966</v>
      </c>
      <c r="L26">
        <f>(K20+L21)/M22</f>
        <v>0.8706896551724138</v>
      </c>
    </row>
    <row r="27" spans="2:12" ht="12.75">
      <c r="B27" s="2" t="s">
        <v>33</v>
      </c>
      <c r="C27" s="2" t="s">
        <v>7</v>
      </c>
      <c r="D27" s="2" t="s">
        <v>7</v>
      </c>
      <c r="E27">
        <v>88</v>
      </c>
      <c r="F27">
        <v>1</v>
      </c>
      <c r="G27">
        <v>0</v>
      </c>
      <c r="H27">
        <v>0</v>
      </c>
      <c r="J27" t="s">
        <v>72</v>
      </c>
      <c r="K27">
        <f>K13/K15</f>
        <v>0.4444444444444444</v>
      </c>
      <c r="L27">
        <f>K20/K22</f>
        <v>0.6296296296296297</v>
      </c>
    </row>
    <row r="28" spans="2:12" ht="12.75">
      <c r="B28" s="2" t="s">
        <v>34</v>
      </c>
      <c r="C28" s="2" t="s">
        <v>7</v>
      </c>
      <c r="D28" s="2" t="s">
        <v>7</v>
      </c>
      <c r="E28">
        <v>70.4</v>
      </c>
      <c r="F28">
        <v>1</v>
      </c>
      <c r="G28">
        <v>0</v>
      </c>
      <c r="H28">
        <v>0</v>
      </c>
      <c r="J28" t="s">
        <v>73</v>
      </c>
      <c r="K28">
        <f>L13/L15</f>
        <v>0.033707865168539325</v>
      </c>
      <c r="L28">
        <f>L20/L22</f>
        <v>0.056179775280898875</v>
      </c>
    </row>
    <row r="29" spans="2:8" ht="12.75">
      <c r="B29" s="2" t="s">
        <v>35</v>
      </c>
      <c r="C29" s="2" t="s">
        <v>36</v>
      </c>
      <c r="D29" s="2" t="s">
        <v>5</v>
      </c>
      <c r="E29">
        <v>100</v>
      </c>
      <c r="F29">
        <v>1</v>
      </c>
      <c r="G29">
        <v>1</v>
      </c>
      <c r="H29">
        <v>1</v>
      </c>
    </row>
    <row r="30" spans="2:12" ht="12.75">
      <c r="B30" s="1" t="s">
        <v>32</v>
      </c>
      <c r="C30" s="1" t="s">
        <v>7</v>
      </c>
      <c r="D30" s="2" t="s">
        <v>5</v>
      </c>
      <c r="J30" t="s">
        <v>74</v>
      </c>
      <c r="K30">
        <f>M13/K15</f>
        <v>0.5555555555555556</v>
      </c>
      <c r="L30">
        <f>M20/K22</f>
        <v>0.8148148148148148</v>
      </c>
    </row>
    <row r="31" spans="2:8" ht="12.75">
      <c r="B31" s="1" t="s">
        <v>7</v>
      </c>
      <c r="C31" s="1" t="s">
        <v>5</v>
      </c>
      <c r="D31" s="2" t="s">
        <v>5</v>
      </c>
      <c r="E31">
        <v>0</v>
      </c>
      <c r="F31">
        <v>0</v>
      </c>
      <c r="G31">
        <v>1</v>
      </c>
      <c r="H31">
        <v>1</v>
      </c>
    </row>
    <row r="32" spans="2:12" ht="12.75">
      <c r="B32" s="1" t="s">
        <v>37</v>
      </c>
      <c r="C32" s="1" t="s">
        <v>38</v>
      </c>
      <c r="D32" s="2" t="s">
        <v>7</v>
      </c>
      <c r="E32">
        <v>60.9</v>
      </c>
      <c r="F32">
        <v>1</v>
      </c>
      <c r="G32">
        <v>0</v>
      </c>
      <c r="H32">
        <v>0</v>
      </c>
      <c r="J32" t="s">
        <v>79</v>
      </c>
      <c r="K32">
        <f>L13/M13</f>
        <v>0.2</v>
      </c>
      <c r="L32">
        <f>L20/M20</f>
        <v>0.22727272727272727</v>
      </c>
    </row>
    <row r="33" spans="2:12" ht="12.75">
      <c r="B33" s="1" t="s">
        <v>39</v>
      </c>
      <c r="C33" s="1" t="s">
        <v>21</v>
      </c>
      <c r="D33" s="2" t="s">
        <v>5</v>
      </c>
      <c r="E33">
        <v>81.6</v>
      </c>
      <c r="F33">
        <v>1</v>
      </c>
      <c r="G33">
        <v>1</v>
      </c>
      <c r="H33">
        <v>1</v>
      </c>
      <c r="J33" t="s">
        <v>75</v>
      </c>
      <c r="K33">
        <f>K13/(K13+L13+K14)</f>
        <v>0.4</v>
      </c>
      <c r="L33">
        <f>K20/(K20+L20+K21)</f>
        <v>0.53125</v>
      </c>
    </row>
    <row r="34" spans="2:12" ht="12.75">
      <c r="B34" s="2" t="s">
        <v>40</v>
      </c>
      <c r="C34" s="2" t="s">
        <v>7</v>
      </c>
      <c r="D34" s="2" t="s">
        <v>7</v>
      </c>
      <c r="E34">
        <v>57.6</v>
      </c>
      <c r="F34">
        <v>1</v>
      </c>
      <c r="G34">
        <v>0</v>
      </c>
      <c r="H34">
        <v>0</v>
      </c>
      <c r="J34" t="s">
        <v>80</v>
      </c>
      <c r="K34">
        <f>(K13-((M13*K15)/M15))/(K13+L13+K14-((M13*K15)/M15))</f>
        <v>0.32097560975609757</v>
      </c>
      <c r="L34">
        <f>(K20-((M20*K22)/M22))/(K20+L20+K21-((M20*K22)/M22))</f>
        <v>0.4419499679281591</v>
      </c>
    </row>
    <row r="35" spans="2:8" ht="12.75">
      <c r="B35" s="2" t="s">
        <v>41</v>
      </c>
      <c r="C35" s="2" t="s">
        <v>42</v>
      </c>
      <c r="D35" s="2" t="s">
        <v>5</v>
      </c>
      <c r="E35">
        <v>72.2</v>
      </c>
      <c r="F35">
        <v>1</v>
      </c>
      <c r="G35">
        <v>0</v>
      </c>
      <c r="H35">
        <v>1</v>
      </c>
    </row>
    <row r="36" spans="2:12" ht="12.75">
      <c r="B36" s="2" t="s">
        <v>43</v>
      </c>
      <c r="C36" s="2" t="s">
        <v>42</v>
      </c>
      <c r="D36" s="2" t="s">
        <v>7</v>
      </c>
      <c r="E36">
        <v>63.8</v>
      </c>
      <c r="F36">
        <v>1</v>
      </c>
      <c r="G36">
        <v>0</v>
      </c>
      <c r="H36">
        <v>0</v>
      </c>
      <c r="J36" t="s">
        <v>77</v>
      </c>
      <c r="K36">
        <f>((M13*K15)+(M14*L15))/M15</f>
        <v>80.98275862068965</v>
      </c>
      <c r="L36">
        <f>((M20*K22)+(M21*L22))/M22</f>
        <v>77.24137931034483</v>
      </c>
    </row>
    <row r="37" spans="2:12" ht="12.75">
      <c r="B37" s="2" t="s">
        <v>44</v>
      </c>
      <c r="C37" s="2" t="s">
        <v>42</v>
      </c>
      <c r="D37" s="2" t="s">
        <v>5</v>
      </c>
      <c r="E37">
        <v>102.2</v>
      </c>
      <c r="F37">
        <v>1</v>
      </c>
      <c r="G37">
        <v>0</v>
      </c>
      <c r="H37">
        <v>1</v>
      </c>
      <c r="J37" t="s">
        <v>78</v>
      </c>
      <c r="K37">
        <f>K36/M15</f>
        <v>0.6981272294887039</v>
      </c>
      <c r="L37">
        <f>L36/M22</f>
        <v>0.6658739595719382</v>
      </c>
    </row>
    <row r="38" spans="2:12" ht="12.75">
      <c r="B38" s="2" t="s">
        <v>45</v>
      </c>
      <c r="C38" s="2" t="s">
        <v>7</v>
      </c>
      <c r="D38" s="2" t="s">
        <v>7</v>
      </c>
      <c r="E38">
        <v>75.7</v>
      </c>
      <c r="F38">
        <v>1</v>
      </c>
      <c r="G38">
        <v>0</v>
      </c>
      <c r="H38">
        <v>0</v>
      </c>
      <c r="J38" t="s">
        <v>76</v>
      </c>
      <c r="K38">
        <f>((K13+L14)-K36)/(M15-K36)</f>
        <v>0.48596750369276226</v>
      </c>
      <c r="L38">
        <f>(K20+L21-L36)/(M22-L36)</f>
        <v>0.6129893238434164</v>
      </c>
    </row>
    <row r="39" spans="2:8" ht="12.75">
      <c r="B39" s="2" t="s">
        <v>7</v>
      </c>
      <c r="C39" s="2" t="s">
        <v>7</v>
      </c>
      <c r="D39" s="2" t="s">
        <v>7</v>
      </c>
      <c r="E39">
        <v>0</v>
      </c>
      <c r="F39">
        <v>0</v>
      </c>
      <c r="G39">
        <v>0</v>
      </c>
      <c r="H39">
        <v>0</v>
      </c>
    </row>
    <row r="40" spans="2:12" ht="12.75">
      <c r="B40" s="2" t="s">
        <v>7</v>
      </c>
      <c r="C40" s="2" t="s">
        <v>7</v>
      </c>
      <c r="D40" s="2" t="s">
        <v>7</v>
      </c>
      <c r="E40">
        <v>0</v>
      </c>
      <c r="F40">
        <v>0</v>
      </c>
      <c r="G40">
        <v>0</v>
      </c>
      <c r="H40">
        <v>0</v>
      </c>
      <c r="J40" t="s">
        <v>81</v>
      </c>
      <c r="K40">
        <f>((K13*L14)-(L13*K14))/((K13+K14)*(L13+L14))</f>
        <v>0.4107365792759051</v>
      </c>
      <c r="L40">
        <f>((K20*L21)-(L20*K21))/((K20+K21)*(L20+L21))</f>
        <v>0.5734498543487307</v>
      </c>
    </row>
    <row r="41" spans="2:8" ht="12.75">
      <c r="B41" s="2" t="s">
        <v>7</v>
      </c>
      <c r="C41" s="2" t="s">
        <v>7</v>
      </c>
      <c r="D41" s="2" t="s">
        <v>7</v>
      </c>
      <c r="E41">
        <v>0</v>
      </c>
      <c r="F41">
        <v>0</v>
      </c>
      <c r="G41">
        <v>0</v>
      </c>
      <c r="H41">
        <v>0</v>
      </c>
    </row>
    <row r="42" spans="2:12" ht="12.75">
      <c r="B42" s="2" t="s">
        <v>7</v>
      </c>
      <c r="C42" s="2" t="s">
        <v>7</v>
      </c>
      <c r="D42" s="2" t="s">
        <v>7</v>
      </c>
      <c r="E42">
        <v>0</v>
      </c>
      <c r="F42">
        <v>0</v>
      </c>
      <c r="G42">
        <v>0</v>
      </c>
      <c r="H42">
        <v>0</v>
      </c>
      <c r="J42" t="s">
        <v>87</v>
      </c>
      <c r="K42">
        <f>2*LOG((K13+K14)/M15)/LOG(K13/M15)-1</f>
        <v>0.28510944656028525</v>
      </c>
      <c r="L42">
        <f>2*LOG((K20+K21)/M22)/LOG(K20/M22)-1</f>
        <v>0.5181950639961741</v>
      </c>
    </row>
    <row r="43" spans="2:10" ht="12.75">
      <c r="B43" s="2" t="s">
        <v>7</v>
      </c>
      <c r="C43" s="2" t="s">
        <v>7</v>
      </c>
      <c r="D43" s="2" t="s">
        <v>7</v>
      </c>
      <c r="E43">
        <v>0</v>
      </c>
      <c r="F43">
        <v>0</v>
      </c>
      <c r="G43">
        <v>0</v>
      </c>
      <c r="H43">
        <v>0</v>
      </c>
      <c r="J43" t="s">
        <v>82</v>
      </c>
    </row>
    <row r="44" spans="2:10" ht="12.75">
      <c r="B44" s="2" t="s">
        <v>7</v>
      </c>
      <c r="C44" s="2" t="s">
        <v>7</v>
      </c>
      <c r="D44" s="2" t="s">
        <v>7</v>
      </c>
      <c r="E44">
        <v>0</v>
      </c>
      <c r="F44">
        <v>0</v>
      </c>
      <c r="G44">
        <v>0</v>
      </c>
      <c r="H44">
        <v>0</v>
      </c>
      <c r="J44" t="s">
        <v>83</v>
      </c>
    </row>
    <row r="45" spans="2:8" ht="12.75">
      <c r="B45" s="2" t="s">
        <v>7</v>
      </c>
      <c r="C45" s="2" t="s">
        <v>7</v>
      </c>
      <c r="D45" s="2" t="s">
        <v>7</v>
      </c>
      <c r="E45">
        <v>0</v>
      </c>
      <c r="F45">
        <v>0</v>
      </c>
      <c r="G45">
        <v>0</v>
      </c>
      <c r="H45">
        <v>0</v>
      </c>
    </row>
    <row r="46" spans="2:10" ht="12.75">
      <c r="B46" s="2" t="s">
        <v>7</v>
      </c>
      <c r="C46" s="2" t="s">
        <v>7</v>
      </c>
      <c r="D46" s="2" t="s">
        <v>7</v>
      </c>
      <c r="E46">
        <v>0</v>
      </c>
      <c r="F46">
        <v>0</v>
      </c>
      <c r="G46">
        <v>0</v>
      </c>
      <c r="H46">
        <v>0</v>
      </c>
      <c r="J46" t="s">
        <v>84</v>
      </c>
    </row>
    <row r="47" spans="2:8" ht="12.75">
      <c r="B47" s="2" t="s">
        <v>7</v>
      </c>
      <c r="C47" s="2" t="s">
        <v>7</v>
      </c>
      <c r="D47" s="2" t="s">
        <v>7</v>
      </c>
      <c r="E47">
        <v>0</v>
      </c>
      <c r="F47">
        <v>0</v>
      </c>
      <c r="G47">
        <v>0</v>
      </c>
      <c r="H47">
        <v>0</v>
      </c>
    </row>
    <row r="48" spans="2:10" ht="12.75">
      <c r="B48" s="2" t="s">
        <v>7</v>
      </c>
      <c r="C48" s="2" t="s">
        <v>7</v>
      </c>
      <c r="D48" s="2" t="s">
        <v>7</v>
      </c>
      <c r="E48">
        <v>0</v>
      </c>
      <c r="F48">
        <v>0</v>
      </c>
      <c r="G48">
        <v>0</v>
      </c>
      <c r="H48">
        <v>0</v>
      </c>
      <c r="J48" t="s">
        <v>85</v>
      </c>
    </row>
    <row r="49" spans="2:8" ht="12.75">
      <c r="B49" s="2" t="s">
        <v>7</v>
      </c>
      <c r="C49" s="2" t="s">
        <v>7</v>
      </c>
      <c r="D49" s="2" t="s">
        <v>7</v>
      </c>
      <c r="E49">
        <v>0</v>
      </c>
      <c r="F49">
        <v>0</v>
      </c>
      <c r="G49">
        <v>0</v>
      </c>
      <c r="H49">
        <v>0</v>
      </c>
    </row>
    <row r="50" spans="2:10" ht="12.75">
      <c r="B50" s="2" t="s">
        <v>7</v>
      </c>
      <c r="C50" s="2" t="s">
        <v>7</v>
      </c>
      <c r="D50" s="2" t="s">
        <v>7</v>
      </c>
      <c r="E50">
        <v>0</v>
      </c>
      <c r="F50">
        <v>0</v>
      </c>
      <c r="G50">
        <v>0</v>
      </c>
      <c r="H50">
        <v>0</v>
      </c>
      <c r="J50" t="s">
        <v>86</v>
      </c>
    </row>
    <row r="51" spans="2:8" ht="12.75">
      <c r="B51" s="2" t="s">
        <v>7</v>
      </c>
      <c r="C51" s="2" t="s">
        <v>7</v>
      </c>
      <c r="D51" s="2" t="s">
        <v>7</v>
      </c>
      <c r="E51">
        <v>0</v>
      </c>
      <c r="F51">
        <v>0</v>
      </c>
      <c r="G51">
        <v>0</v>
      </c>
      <c r="H51">
        <v>0</v>
      </c>
    </row>
    <row r="52" spans="2:8" ht="12.75">
      <c r="B52" s="2" t="s">
        <v>7</v>
      </c>
      <c r="C52" s="2" t="s">
        <v>7</v>
      </c>
      <c r="D52" s="2" t="s">
        <v>7</v>
      </c>
      <c r="E52">
        <v>0</v>
      </c>
      <c r="F52">
        <v>0</v>
      </c>
      <c r="G52">
        <v>0</v>
      </c>
      <c r="H52">
        <v>0</v>
      </c>
    </row>
    <row r="53" spans="2:8" ht="12.75">
      <c r="B53" s="2" t="s">
        <v>7</v>
      </c>
      <c r="C53" s="2" t="s">
        <v>7</v>
      </c>
      <c r="D53" s="2" t="s">
        <v>7</v>
      </c>
      <c r="E53">
        <v>0</v>
      </c>
      <c r="F53">
        <v>0</v>
      </c>
      <c r="G53">
        <v>0</v>
      </c>
      <c r="H53">
        <v>0</v>
      </c>
    </row>
    <row r="54" spans="2:8" ht="12.75">
      <c r="B54" s="2" t="s">
        <v>7</v>
      </c>
      <c r="C54" s="2" t="s">
        <v>7</v>
      </c>
      <c r="D54" s="2" t="s">
        <v>7</v>
      </c>
      <c r="E54">
        <v>0</v>
      </c>
      <c r="F54">
        <v>0</v>
      </c>
      <c r="G54">
        <v>0</v>
      </c>
      <c r="H54">
        <v>0</v>
      </c>
    </row>
    <row r="55" spans="2:8" ht="12.75">
      <c r="B55" s="2" t="s">
        <v>7</v>
      </c>
      <c r="C55" s="2" t="s">
        <v>7</v>
      </c>
      <c r="D55" s="2" t="s">
        <v>7</v>
      </c>
      <c r="E55">
        <v>0</v>
      </c>
      <c r="F55">
        <v>0</v>
      </c>
      <c r="G55">
        <v>0</v>
      </c>
      <c r="H55">
        <v>0</v>
      </c>
    </row>
    <row r="56" spans="2:8" ht="12.75">
      <c r="B56" s="2" t="s">
        <v>7</v>
      </c>
      <c r="C56" s="2" t="s">
        <v>7</v>
      </c>
      <c r="D56" s="2" t="s">
        <v>7</v>
      </c>
      <c r="E56">
        <v>0</v>
      </c>
      <c r="F56">
        <v>0</v>
      </c>
      <c r="G56">
        <v>0</v>
      </c>
      <c r="H56">
        <v>0</v>
      </c>
    </row>
    <row r="57" spans="2:8" ht="12.75">
      <c r="B57" s="2" t="s">
        <v>7</v>
      </c>
      <c r="C57" s="2" t="s">
        <v>7</v>
      </c>
      <c r="D57" s="2" t="s">
        <v>7</v>
      </c>
      <c r="E57">
        <v>0</v>
      </c>
      <c r="F57">
        <v>0</v>
      </c>
      <c r="G57">
        <v>0</v>
      </c>
      <c r="H57">
        <v>0</v>
      </c>
    </row>
    <row r="58" spans="2:8" ht="12.75">
      <c r="B58" s="2" t="s">
        <v>7</v>
      </c>
      <c r="C58" s="2" t="s">
        <v>7</v>
      </c>
      <c r="D58" s="2" t="s">
        <v>7</v>
      </c>
      <c r="E58">
        <v>0</v>
      </c>
      <c r="F58">
        <v>0</v>
      </c>
      <c r="G58">
        <v>0</v>
      </c>
      <c r="H58">
        <v>0</v>
      </c>
    </row>
    <row r="59" spans="2:8" ht="12.75">
      <c r="B59" s="2" t="s">
        <v>7</v>
      </c>
      <c r="C59" s="2" t="s">
        <v>7</v>
      </c>
      <c r="D59" s="2" t="s">
        <v>7</v>
      </c>
      <c r="E59">
        <v>0</v>
      </c>
      <c r="F59">
        <v>0</v>
      </c>
      <c r="G59">
        <v>0</v>
      </c>
      <c r="H59">
        <v>0</v>
      </c>
    </row>
    <row r="60" spans="2:8" ht="12.75">
      <c r="B60" s="2" t="s">
        <v>7</v>
      </c>
      <c r="C60" s="2" t="s">
        <v>7</v>
      </c>
      <c r="D60" s="2" t="s">
        <v>7</v>
      </c>
      <c r="E60">
        <v>0</v>
      </c>
      <c r="F60">
        <v>0</v>
      </c>
      <c r="G60">
        <v>0</v>
      </c>
      <c r="H60">
        <v>0</v>
      </c>
    </row>
    <row r="61" spans="2:8" ht="12.75">
      <c r="B61" s="2" t="s">
        <v>7</v>
      </c>
      <c r="C61" s="2" t="s">
        <v>7</v>
      </c>
      <c r="D61" s="2" t="s">
        <v>7</v>
      </c>
      <c r="E61">
        <v>0</v>
      </c>
      <c r="F61">
        <v>0</v>
      </c>
      <c r="G61">
        <v>0</v>
      </c>
      <c r="H61">
        <v>0</v>
      </c>
    </row>
    <row r="62" spans="2:8" ht="12.75">
      <c r="B62" s="2" t="s">
        <v>7</v>
      </c>
      <c r="C62" s="2" t="s">
        <v>7</v>
      </c>
      <c r="D62" s="2" t="s">
        <v>7</v>
      </c>
      <c r="E62">
        <v>0</v>
      </c>
      <c r="F62">
        <v>0</v>
      </c>
      <c r="G62">
        <v>0</v>
      </c>
      <c r="H62">
        <v>0</v>
      </c>
    </row>
    <row r="63" spans="2:8" ht="12.75">
      <c r="B63" s="2" t="s">
        <v>7</v>
      </c>
      <c r="C63" s="2" t="s">
        <v>7</v>
      </c>
      <c r="D63" s="2" t="s">
        <v>7</v>
      </c>
      <c r="E63">
        <v>0</v>
      </c>
      <c r="F63">
        <v>0</v>
      </c>
      <c r="G63">
        <v>0</v>
      </c>
      <c r="H63">
        <v>0</v>
      </c>
    </row>
    <row r="64" spans="2:8" ht="12.75">
      <c r="B64" s="2" t="s">
        <v>7</v>
      </c>
      <c r="C64" s="2" t="s">
        <v>7</v>
      </c>
      <c r="D64" s="2" t="s">
        <v>7</v>
      </c>
      <c r="E64">
        <v>0</v>
      </c>
      <c r="F64">
        <v>0</v>
      </c>
      <c r="G64">
        <v>0</v>
      </c>
      <c r="H64">
        <v>0</v>
      </c>
    </row>
    <row r="65" spans="2:8" ht="12.75">
      <c r="B65" s="2" t="s">
        <v>7</v>
      </c>
      <c r="C65" s="2" t="s">
        <v>7</v>
      </c>
      <c r="D65" s="2" t="s">
        <v>7</v>
      </c>
      <c r="E65">
        <v>0</v>
      </c>
      <c r="F65">
        <v>0</v>
      </c>
      <c r="G65">
        <v>0</v>
      </c>
      <c r="H65">
        <v>0</v>
      </c>
    </row>
    <row r="66" spans="2:8" ht="12.75">
      <c r="B66" s="2" t="s">
        <v>7</v>
      </c>
      <c r="C66" s="2" t="s">
        <v>7</v>
      </c>
      <c r="D66" s="2" t="s">
        <v>7</v>
      </c>
      <c r="E66">
        <v>0</v>
      </c>
      <c r="F66">
        <v>0</v>
      </c>
      <c r="G66">
        <v>0</v>
      </c>
      <c r="H66">
        <v>0</v>
      </c>
    </row>
    <row r="67" spans="2:8" ht="12.75">
      <c r="B67" s="2" t="s">
        <v>7</v>
      </c>
      <c r="C67" s="2" t="s">
        <v>7</v>
      </c>
      <c r="D67" s="2" t="s">
        <v>7</v>
      </c>
      <c r="E67">
        <v>0</v>
      </c>
      <c r="F67">
        <v>0</v>
      </c>
      <c r="G67">
        <v>0</v>
      </c>
      <c r="H67">
        <v>0</v>
      </c>
    </row>
    <row r="68" spans="2:8" ht="12.75">
      <c r="B68" s="2" t="s">
        <v>7</v>
      </c>
      <c r="C68" s="2" t="s">
        <v>7</v>
      </c>
      <c r="D68" s="2" t="s">
        <v>7</v>
      </c>
      <c r="E68">
        <v>0</v>
      </c>
      <c r="F68">
        <v>0</v>
      </c>
      <c r="G68">
        <v>0</v>
      </c>
      <c r="H68">
        <v>0</v>
      </c>
    </row>
    <row r="69" spans="2:8" ht="12.75">
      <c r="B69" s="2" t="s">
        <v>7</v>
      </c>
      <c r="C69" s="2" t="s">
        <v>7</v>
      </c>
      <c r="D69" s="2" t="s">
        <v>7</v>
      </c>
      <c r="E69">
        <v>0</v>
      </c>
      <c r="F69">
        <v>0</v>
      </c>
      <c r="G69">
        <v>0</v>
      </c>
      <c r="H69">
        <v>0</v>
      </c>
    </row>
    <row r="70" spans="2:8" ht="12.75">
      <c r="B70" s="2" t="s">
        <v>7</v>
      </c>
      <c r="C70" s="2" t="s">
        <v>7</v>
      </c>
      <c r="D70" s="2" t="s">
        <v>7</v>
      </c>
      <c r="E70">
        <v>0</v>
      </c>
      <c r="F70">
        <v>0</v>
      </c>
      <c r="G70">
        <v>0</v>
      </c>
      <c r="H70">
        <v>0</v>
      </c>
    </row>
    <row r="71" spans="2:8" ht="12.75">
      <c r="B71" s="2" t="s">
        <v>7</v>
      </c>
      <c r="C71" s="2" t="s">
        <v>7</v>
      </c>
      <c r="D71" s="2" t="s">
        <v>7</v>
      </c>
      <c r="E71">
        <v>0</v>
      </c>
      <c r="F71">
        <v>0</v>
      </c>
      <c r="G71">
        <v>0</v>
      </c>
      <c r="H71">
        <v>0</v>
      </c>
    </row>
    <row r="72" spans="2:8" ht="12.75">
      <c r="B72" s="2" t="s">
        <v>7</v>
      </c>
      <c r="C72" s="2" t="s">
        <v>7</v>
      </c>
      <c r="D72" s="2" t="s">
        <v>7</v>
      </c>
      <c r="E72">
        <v>0</v>
      </c>
      <c r="F72">
        <v>0</v>
      </c>
      <c r="G72">
        <v>0</v>
      </c>
      <c r="H72">
        <v>0</v>
      </c>
    </row>
    <row r="73" spans="2:8" ht="12.75">
      <c r="B73" s="2" t="s">
        <v>7</v>
      </c>
      <c r="C73" s="2" t="s">
        <v>7</v>
      </c>
      <c r="D73" s="2" t="s">
        <v>7</v>
      </c>
      <c r="E73">
        <v>0</v>
      </c>
      <c r="F73">
        <v>0</v>
      </c>
      <c r="G73">
        <v>0</v>
      </c>
      <c r="H73">
        <v>0</v>
      </c>
    </row>
    <row r="74" spans="2:8" ht="12.75">
      <c r="B74" s="2" t="s">
        <v>7</v>
      </c>
      <c r="C74" s="2" t="s">
        <v>7</v>
      </c>
      <c r="D74" s="2" t="s">
        <v>7</v>
      </c>
      <c r="E74">
        <v>0</v>
      </c>
      <c r="F74">
        <v>0</v>
      </c>
      <c r="G74">
        <v>0</v>
      </c>
      <c r="H74">
        <v>0</v>
      </c>
    </row>
    <row r="75" spans="2:8" ht="12.75">
      <c r="B75" s="2" t="s">
        <v>7</v>
      </c>
      <c r="C75" s="2" t="s">
        <v>7</v>
      </c>
      <c r="D75" s="2" t="s">
        <v>7</v>
      </c>
      <c r="E75">
        <v>0</v>
      </c>
      <c r="F75">
        <v>0</v>
      </c>
      <c r="G75">
        <v>0</v>
      </c>
      <c r="H75">
        <v>0</v>
      </c>
    </row>
    <row r="76" spans="2:8" ht="12.75">
      <c r="B76" s="2" t="s">
        <v>7</v>
      </c>
      <c r="C76" s="2" t="s">
        <v>7</v>
      </c>
      <c r="D76" s="2" t="s">
        <v>7</v>
      </c>
      <c r="E76">
        <v>0</v>
      </c>
      <c r="F76">
        <v>0</v>
      </c>
      <c r="G76">
        <v>0</v>
      </c>
      <c r="H76">
        <v>0</v>
      </c>
    </row>
    <row r="77" spans="2:8" ht="12.75">
      <c r="B77" s="2" t="s">
        <v>7</v>
      </c>
      <c r="C77" s="2" t="s">
        <v>7</v>
      </c>
      <c r="D77" s="2" t="s">
        <v>7</v>
      </c>
      <c r="E77">
        <v>0</v>
      </c>
      <c r="F77">
        <v>0</v>
      </c>
      <c r="G77">
        <v>0</v>
      </c>
      <c r="H77">
        <v>0</v>
      </c>
    </row>
    <row r="78" spans="2:8" ht="12.75">
      <c r="B78" s="2" t="s">
        <v>7</v>
      </c>
      <c r="C78" s="2" t="s">
        <v>7</v>
      </c>
      <c r="D78" s="2" t="s">
        <v>7</v>
      </c>
      <c r="E78">
        <v>0</v>
      </c>
      <c r="F78">
        <v>0</v>
      </c>
      <c r="G78">
        <v>0</v>
      </c>
      <c r="H78">
        <v>0</v>
      </c>
    </row>
    <row r="79" spans="2:8" ht="12.75">
      <c r="B79" s="2" t="s">
        <v>7</v>
      </c>
      <c r="C79" s="2" t="s">
        <v>7</v>
      </c>
      <c r="D79" s="2" t="s">
        <v>7</v>
      </c>
      <c r="E79">
        <v>0</v>
      </c>
      <c r="F79">
        <v>0</v>
      </c>
      <c r="G79">
        <v>0</v>
      </c>
      <c r="H79">
        <v>0</v>
      </c>
    </row>
    <row r="80" spans="2:8" ht="12.75">
      <c r="B80" s="2" t="s">
        <v>7</v>
      </c>
      <c r="C80" s="2" t="s">
        <v>7</v>
      </c>
      <c r="D80" s="2" t="s">
        <v>7</v>
      </c>
      <c r="E80">
        <v>0</v>
      </c>
      <c r="F80">
        <v>0</v>
      </c>
      <c r="G80">
        <v>0</v>
      </c>
      <c r="H80">
        <v>0</v>
      </c>
    </row>
    <row r="81" spans="2:8" ht="12.75">
      <c r="B81" s="2" t="s">
        <v>7</v>
      </c>
      <c r="C81" s="2" t="s">
        <v>7</v>
      </c>
      <c r="D81" s="2" t="s">
        <v>7</v>
      </c>
      <c r="E81">
        <v>0</v>
      </c>
      <c r="F81">
        <v>0</v>
      </c>
      <c r="G81">
        <v>0</v>
      </c>
      <c r="H81">
        <v>0</v>
      </c>
    </row>
    <row r="82" spans="2:8" ht="12.75">
      <c r="B82" s="2" t="s">
        <v>7</v>
      </c>
      <c r="C82" s="2" t="s">
        <v>7</v>
      </c>
      <c r="D82" s="2" t="s">
        <v>7</v>
      </c>
      <c r="E82">
        <v>0</v>
      </c>
      <c r="F82">
        <v>0</v>
      </c>
      <c r="G82">
        <v>0</v>
      </c>
      <c r="H82">
        <v>0</v>
      </c>
    </row>
    <row r="83" spans="2:8" ht="12.75">
      <c r="B83" s="2" t="s">
        <v>7</v>
      </c>
      <c r="C83" s="2" t="s">
        <v>7</v>
      </c>
      <c r="D83" s="2" t="s">
        <v>7</v>
      </c>
      <c r="E83">
        <v>0</v>
      </c>
      <c r="F83">
        <v>0</v>
      </c>
      <c r="G83">
        <v>0</v>
      </c>
      <c r="H83">
        <v>0</v>
      </c>
    </row>
    <row r="84" spans="2:8" ht="12.75">
      <c r="B84" s="2" t="s">
        <v>7</v>
      </c>
      <c r="C84" s="2" t="s">
        <v>7</v>
      </c>
      <c r="D84" s="2" t="s">
        <v>7</v>
      </c>
      <c r="E84">
        <v>0</v>
      </c>
      <c r="F84">
        <v>0</v>
      </c>
      <c r="G84">
        <v>0</v>
      </c>
      <c r="H84">
        <v>0</v>
      </c>
    </row>
    <row r="85" spans="2:8" ht="12.75">
      <c r="B85" s="2" t="s">
        <v>7</v>
      </c>
      <c r="C85" s="2" t="s">
        <v>7</v>
      </c>
      <c r="D85" s="2" t="s">
        <v>7</v>
      </c>
      <c r="E85">
        <v>0</v>
      </c>
      <c r="F85">
        <v>0</v>
      </c>
      <c r="G85">
        <v>0</v>
      </c>
      <c r="H85">
        <v>0</v>
      </c>
    </row>
    <row r="86" spans="2:8" ht="12.75">
      <c r="B86" s="2" t="s">
        <v>7</v>
      </c>
      <c r="C86" s="2" t="s">
        <v>7</v>
      </c>
      <c r="D86" s="2" t="s">
        <v>7</v>
      </c>
      <c r="E86">
        <v>0</v>
      </c>
      <c r="F86">
        <v>0</v>
      </c>
      <c r="G86">
        <v>0</v>
      </c>
      <c r="H86">
        <v>0</v>
      </c>
    </row>
    <row r="87" spans="2:8" ht="12.75">
      <c r="B87" s="2" t="s">
        <v>7</v>
      </c>
      <c r="C87" s="2" t="s">
        <v>7</v>
      </c>
      <c r="D87" s="2" t="s">
        <v>7</v>
      </c>
      <c r="E87">
        <v>0</v>
      </c>
      <c r="F87">
        <v>0</v>
      </c>
      <c r="G87">
        <v>0</v>
      </c>
      <c r="H87">
        <v>0</v>
      </c>
    </row>
    <row r="88" spans="2:8" ht="12.75">
      <c r="B88" s="2" t="s">
        <v>7</v>
      </c>
      <c r="C88" s="2" t="s">
        <v>7</v>
      </c>
      <c r="D88" s="2" t="s">
        <v>7</v>
      </c>
      <c r="E88">
        <v>0</v>
      </c>
      <c r="F88">
        <v>0</v>
      </c>
      <c r="G88">
        <v>0</v>
      </c>
      <c r="H88">
        <v>0</v>
      </c>
    </row>
    <row r="89" spans="2:8" ht="12.75">
      <c r="B89" s="2" t="s">
        <v>7</v>
      </c>
      <c r="C89" s="2" t="s">
        <v>7</v>
      </c>
      <c r="D89" s="2" t="s">
        <v>7</v>
      </c>
      <c r="E89">
        <v>0</v>
      </c>
      <c r="F89">
        <v>0</v>
      </c>
      <c r="G89">
        <v>0</v>
      </c>
      <c r="H89">
        <v>0</v>
      </c>
    </row>
    <row r="90" spans="2:8" ht="12.75">
      <c r="B90" s="2" t="s">
        <v>7</v>
      </c>
      <c r="C90" s="2" t="s">
        <v>7</v>
      </c>
      <c r="D90" s="2" t="s">
        <v>7</v>
      </c>
      <c r="E90">
        <v>0</v>
      </c>
      <c r="F90">
        <v>0</v>
      </c>
      <c r="G90">
        <v>0</v>
      </c>
      <c r="H90">
        <v>0</v>
      </c>
    </row>
    <row r="91" spans="2:8" ht="12.75">
      <c r="B91" s="2" t="s">
        <v>7</v>
      </c>
      <c r="C91" s="2" t="s">
        <v>7</v>
      </c>
      <c r="D91" s="2" t="s">
        <v>7</v>
      </c>
      <c r="E91">
        <v>0</v>
      </c>
      <c r="F91">
        <v>0</v>
      </c>
      <c r="G91">
        <v>0</v>
      </c>
      <c r="H91">
        <v>0</v>
      </c>
    </row>
    <row r="92" spans="2:8" ht="12.75">
      <c r="B92" s="2" t="s">
        <v>7</v>
      </c>
      <c r="C92" s="2" t="s">
        <v>7</v>
      </c>
      <c r="D92" s="2" t="s">
        <v>7</v>
      </c>
      <c r="E92">
        <v>0</v>
      </c>
      <c r="F92">
        <v>0</v>
      </c>
      <c r="G92">
        <v>0</v>
      </c>
      <c r="H92">
        <v>0</v>
      </c>
    </row>
    <row r="93" spans="2:8" ht="12.75">
      <c r="B93" s="2" t="s">
        <v>7</v>
      </c>
      <c r="C93" s="2" t="s">
        <v>7</v>
      </c>
      <c r="D93" s="2" t="s">
        <v>7</v>
      </c>
      <c r="E93">
        <v>0</v>
      </c>
      <c r="F93">
        <v>0</v>
      </c>
      <c r="G93">
        <v>0</v>
      </c>
      <c r="H93">
        <v>0</v>
      </c>
    </row>
    <row r="94" spans="2:8" ht="12.75">
      <c r="B94" s="2" t="s">
        <v>7</v>
      </c>
      <c r="C94" s="2" t="s">
        <v>7</v>
      </c>
      <c r="D94" s="2" t="s">
        <v>7</v>
      </c>
      <c r="E94">
        <v>0</v>
      </c>
      <c r="F94">
        <v>0</v>
      </c>
      <c r="G94">
        <v>0</v>
      </c>
      <c r="H94">
        <v>0</v>
      </c>
    </row>
    <row r="95" spans="2:8" ht="12.75">
      <c r="B95" s="2" t="s">
        <v>7</v>
      </c>
      <c r="C95" s="2" t="s">
        <v>7</v>
      </c>
      <c r="D95" s="2" t="s">
        <v>7</v>
      </c>
      <c r="E95">
        <v>0</v>
      </c>
      <c r="F95">
        <v>0</v>
      </c>
      <c r="G95">
        <v>0</v>
      </c>
      <c r="H95">
        <v>0</v>
      </c>
    </row>
    <row r="96" spans="2:8" ht="12.75">
      <c r="B96" s="2" t="s">
        <v>7</v>
      </c>
      <c r="C96" s="2" t="s">
        <v>7</v>
      </c>
      <c r="D96" s="2" t="s">
        <v>7</v>
      </c>
      <c r="E96">
        <v>0</v>
      </c>
      <c r="F96">
        <v>0</v>
      </c>
      <c r="G96">
        <v>0</v>
      </c>
      <c r="H96">
        <v>0</v>
      </c>
    </row>
    <row r="97" spans="2:8" ht="12.75">
      <c r="B97" s="2" t="s">
        <v>7</v>
      </c>
      <c r="C97" s="2" t="s">
        <v>7</v>
      </c>
      <c r="D97" s="2" t="s">
        <v>7</v>
      </c>
      <c r="E97">
        <v>0</v>
      </c>
      <c r="F97">
        <v>0</v>
      </c>
      <c r="G97">
        <v>0</v>
      </c>
      <c r="H97">
        <v>0</v>
      </c>
    </row>
    <row r="98" spans="2:8" ht="12.75">
      <c r="B98" s="2" t="s">
        <v>7</v>
      </c>
      <c r="C98" s="2" t="s">
        <v>7</v>
      </c>
      <c r="D98" s="2" t="s">
        <v>7</v>
      </c>
      <c r="E98">
        <v>0</v>
      </c>
      <c r="F98">
        <v>0</v>
      </c>
      <c r="G98">
        <v>0</v>
      </c>
      <c r="H98">
        <v>0</v>
      </c>
    </row>
    <row r="99" spans="2:8" ht="12.75">
      <c r="B99" s="2" t="s">
        <v>7</v>
      </c>
      <c r="C99" s="2" t="s">
        <v>7</v>
      </c>
      <c r="D99" s="2" t="s">
        <v>7</v>
      </c>
      <c r="E99">
        <v>0</v>
      </c>
      <c r="F99">
        <v>0</v>
      </c>
      <c r="G99">
        <v>0</v>
      </c>
      <c r="H99">
        <v>0</v>
      </c>
    </row>
    <row r="100" spans="2:8" ht="12.75">
      <c r="B100" s="2" t="s">
        <v>7</v>
      </c>
      <c r="C100" s="2" t="s">
        <v>7</v>
      </c>
      <c r="D100" s="2" t="s">
        <v>7</v>
      </c>
      <c r="E100">
        <v>0</v>
      </c>
      <c r="F100">
        <v>0</v>
      </c>
      <c r="G100">
        <v>0</v>
      </c>
      <c r="H100">
        <v>0</v>
      </c>
    </row>
    <row r="101" spans="2:8" ht="12.75">
      <c r="B101" s="2" t="s">
        <v>7</v>
      </c>
      <c r="C101" s="2" t="s">
        <v>7</v>
      </c>
      <c r="D101" s="2" t="s">
        <v>7</v>
      </c>
      <c r="E101">
        <v>0</v>
      </c>
      <c r="F101">
        <v>0</v>
      </c>
      <c r="G101">
        <v>0</v>
      </c>
      <c r="H101">
        <v>0</v>
      </c>
    </row>
    <row r="102" spans="2:8" ht="12.75">
      <c r="B102" s="2" t="s">
        <v>7</v>
      </c>
      <c r="C102" s="2" t="s">
        <v>7</v>
      </c>
      <c r="D102" s="2" t="s">
        <v>7</v>
      </c>
      <c r="E102">
        <v>0</v>
      </c>
      <c r="F102">
        <v>0</v>
      </c>
      <c r="G102">
        <v>0</v>
      </c>
      <c r="H102">
        <v>0</v>
      </c>
    </row>
    <row r="103" spans="2:8" ht="12.75">
      <c r="B103" s="2" t="s">
        <v>7</v>
      </c>
      <c r="C103" s="2" t="s">
        <v>7</v>
      </c>
      <c r="D103" s="2" t="s">
        <v>7</v>
      </c>
      <c r="E103">
        <v>0</v>
      </c>
      <c r="F103">
        <v>0</v>
      </c>
      <c r="G103">
        <v>0</v>
      </c>
      <c r="H103">
        <v>0</v>
      </c>
    </row>
    <row r="104" spans="2:8" ht="12.75">
      <c r="B104" s="2" t="s">
        <v>7</v>
      </c>
      <c r="C104" s="2" t="s">
        <v>7</v>
      </c>
      <c r="D104" s="2" t="s">
        <v>7</v>
      </c>
      <c r="E104">
        <v>0</v>
      </c>
      <c r="F104">
        <v>0</v>
      </c>
      <c r="G104">
        <v>0</v>
      </c>
      <c r="H104">
        <v>0</v>
      </c>
    </row>
    <row r="105" spans="2:8" ht="12.75">
      <c r="B105" s="2" t="s">
        <v>7</v>
      </c>
      <c r="C105" s="2" t="s">
        <v>7</v>
      </c>
      <c r="D105" s="2" t="s">
        <v>7</v>
      </c>
      <c r="E105">
        <v>0</v>
      </c>
      <c r="F105">
        <v>0</v>
      </c>
      <c r="G105">
        <v>0</v>
      </c>
      <c r="H105">
        <v>0</v>
      </c>
    </row>
    <row r="106" spans="2:8" ht="12.75">
      <c r="B106" s="2" t="s">
        <v>7</v>
      </c>
      <c r="C106" s="2" t="s">
        <v>7</v>
      </c>
      <c r="D106" s="2" t="s">
        <v>7</v>
      </c>
      <c r="E106">
        <v>0</v>
      </c>
      <c r="F106">
        <v>0</v>
      </c>
      <c r="G106">
        <v>0</v>
      </c>
      <c r="H106">
        <v>0</v>
      </c>
    </row>
    <row r="107" spans="2:8" ht="12.75">
      <c r="B107" s="2" t="s">
        <v>7</v>
      </c>
      <c r="C107" s="2" t="s">
        <v>7</v>
      </c>
      <c r="D107" s="2" t="s">
        <v>7</v>
      </c>
      <c r="E107">
        <v>0</v>
      </c>
      <c r="F107">
        <v>0</v>
      </c>
      <c r="G107">
        <v>0</v>
      </c>
      <c r="H107">
        <v>0</v>
      </c>
    </row>
    <row r="108" spans="2:8" ht="12.75">
      <c r="B108" s="2" t="s">
        <v>7</v>
      </c>
      <c r="C108" s="2" t="s">
        <v>7</v>
      </c>
      <c r="D108" s="2" t="s">
        <v>7</v>
      </c>
      <c r="E108">
        <v>0</v>
      </c>
      <c r="F108">
        <v>0</v>
      </c>
      <c r="G108">
        <v>0</v>
      </c>
      <c r="H108">
        <v>0</v>
      </c>
    </row>
    <row r="109" spans="2:8" ht="12.75">
      <c r="B109" s="2" t="s">
        <v>7</v>
      </c>
      <c r="C109" s="2" t="s">
        <v>7</v>
      </c>
      <c r="D109" s="2" t="s">
        <v>7</v>
      </c>
      <c r="E109">
        <v>0</v>
      </c>
      <c r="F109">
        <v>0</v>
      </c>
      <c r="G109">
        <v>0</v>
      </c>
      <c r="H109">
        <v>0</v>
      </c>
    </row>
    <row r="110" spans="2:8" ht="12.75">
      <c r="B110" s="2" t="s">
        <v>7</v>
      </c>
      <c r="C110" s="2" t="s">
        <v>7</v>
      </c>
      <c r="D110" s="2" t="s">
        <v>7</v>
      </c>
      <c r="E110">
        <v>0</v>
      </c>
      <c r="F110">
        <v>0</v>
      </c>
      <c r="G110">
        <v>0</v>
      </c>
      <c r="H110">
        <v>0</v>
      </c>
    </row>
    <row r="111" spans="2:8" ht="12.75">
      <c r="B111" s="2" t="s">
        <v>7</v>
      </c>
      <c r="C111" s="2" t="s">
        <v>7</v>
      </c>
      <c r="D111" s="2" t="s">
        <v>7</v>
      </c>
      <c r="E111">
        <v>0</v>
      </c>
      <c r="F111">
        <v>0</v>
      </c>
      <c r="G111">
        <v>0</v>
      </c>
      <c r="H111">
        <v>0</v>
      </c>
    </row>
    <row r="112" spans="2:8" ht="12.75">
      <c r="B112" s="2" t="s">
        <v>7</v>
      </c>
      <c r="C112" s="2" t="s">
        <v>7</v>
      </c>
      <c r="D112" s="2" t="s">
        <v>7</v>
      </c>
      <c r="E112">
        <v>0</v>
      </c>
      <c r="F112">
        <v>0</v>
      </c>
      <c r="G112">
        <v>0</v>
      </c>
      <c r="H112">
        <v>0</v>
      </c>
    </row>
    <row r="113" spans="2:8" ht="12.75">
      <c r="B113" s="2" t="s">
        <v>7</v>
      </c>
      <c r="C113" s="2" t="s">
        <v>7</v>
      </c>
      <c r="D113" s="2" t="s">
        <v>7</v>
      </c>
      <c r="E113">
        <v>0</v>
      </c>
      <c r="F113">
        <v>0</v>
      </c>
      <c r="G113">
        <v>0</v>
      </c>
      <c r="H113">
        <v>0</v>
      </c>
    </row>
    <row r="114" spans="2:8" ht="12.75">
      <c r="B114" s="2" t="s">
        <v>7</v>
      </c>
      <c r="C114" s="2" t="s">
        <v>7</v>
      </c>
      <c r="D114" s="2" t="s">
        <v>7</v>
      </c>
      <c r="E114">
        <v>0</v>
      </c>
      <c r="F114">
        <v>0</v>
      </c>
      <c r="G114">
        <v>0</v>
      </c>
      <c r="H114">
        <v>0</v>
      </c>
    </row>
    <row r="115" spans="2:8" ht="12.75">
      <c r="B115" s="2" t="s">
        <v>7</v>
      </c>
      <c r="C115" s="2" t="s">
        <v>7</v>
      </c>
      <c r="D115" s="2" t="s">
        <v>7</v>
      </c>
      <c r="E115">
        <v>0</v>
      </c>
      <c r="F115">
        <v>0</v>
      </c>
      <c r="G115">
        <v>0</v>
      </c>
      <c r="H115">
        <v>0</v>
      </c>
    </row>
    <row r="116" spans="2:8" ht="12.75">
      <c r="B116" s="2" t="s">
        <v>7</v>
      </c>
      <c r="C116" s="2" t="s">
        <v>7</v>
      </c>
      <c r="D116" s="2" t="s">
        <v>7</v>
      </c>
      <c r="E116">
        <v>0</v>
      </c>
      <c r="F116">
        <v>0</v>
      </c>
      <c r="G116">
        <v>0</v>
      </c>
      <c r="H116">
        <v>0</v>
      </c>
    </row>
    <row r="117" spans="2:8" ht="12.75">
      <c r="B117" s="2" t="s">
        <v>7</v>
      </c>
      <c r="C117" s="2" t="s">
        <v>7</v>
      </c>
      <c r="D117" s="2" t="s">
        <v>7</v>
      </c>
      <c r="E117">
        <v>0</v>
      </c>
      <c r="F117">
        <v>0</v>
      </c>
      <c r="G117">
        <v>0</v>
      </c>
      <c r="H117">
        <v>0</v>
      </c>
    </row>
    <row r="118" spans="2:8" ht="12.75">
      <c r="B118" s="2" t="s">
        <v>7</v>
      </c>
      <c r="C118" s="2" t="s">
        <v>7</v>
      </c>
      <c r="D118" s="2" t="s">
        <v>7</v>
      </c>
      <c r="E118">
        <v>0</v>
      </c>
      <c r="F118">
        <v>0</v>
      </c>
      <c r="G118">
        <v>0</v>
      </c>
      <c r="H118">
        <v>0</v>
      </c>
    </row>
    <row r="119" spans="2:8" ht="12.75">
      <c r="B119" s="2" t="s">
        <v>7</v>
      </c>
      <c r="C119" s="2" t="s">
        <v>7</v>
      </c>
      <c r="D119" s="2" t="s">
        <v>7</v>
      </c>
      <c r="E119">
        <v>0</v>
      </c>
      <c r="F119">
        <v>0</v>
      </c>
      <c r="G119">
        <v>0</v>
      </c>
      <c r="H119">
        <v>0</v>
      </c>
    </row>
    <row r="120" spans="2:8" ht="12.75">
      <c r="B120" s="2" t="s">
        <v>7</v>
      </c>
      <c r="C120" s="2" t="s">
        <v>7</v>
      </c>
      <c r="D120" s="2" t="s">
        <v>7</v>
      </c>
      <c r="E120">
        <v>0</v>
      </c>
      <c r="F120">
        <v>0</v>
      </c>
      <c r="G120">
        <v>0</v>
      </c>
      <c r="H120">
        <v>0</v>
      </c>
    </row>
    <row r="121" spans="2:8" ht="12.75">
      <c r="B121" s="2" t="s">
        <v>7</v>
      </c>
      <c r="C121" s="2" t="s">
        <v>7</v>
      </c>
      <c r="D121" s="2" t="s">
        <v>7</v>
      </c>
      <c r="E121">
        <v>0</v>
      </c>
      <c r="F121">
        <v>0</v>
      </c>
      <c r="G121">
        <v>0</v>
      </c>
      <c r="H121">
        <v>0</v>
      </c>
    </row>
    <row r="122" spans="2:8" ht="12.75">
      <c r="B122" s="2" t="s">
        <v>7</v>
      </c>
      <c r="C122" s="2" t="s">
        <v>7</v>
      </c>
      <c r="D122" s="2" t="s">
        <v>7</v>
      </c>
      <c r="E122">
        <v>0</v>
      </c>
      <c r="F122">
        <v>0</v>
      </c>
      <c r="G122">
        <v>0</v>
      </c>
      <c r="H122">
        <v>0</v>
      </c>
    </row>
  </sheetData>
  <mergeCells count="3">
    <mergeCell ref="J4:M4"/>
    <mergeCell ref="J11:M11"/>
    <mergeCell ref="J18:M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86"/>
  <sheetViews>
    <sheetView zoomScale="50" zoomScaleNormal="50" workbookViewId="0" topLeftCell="A116">
      <selection activeCell="C147" sqref="C147:K147"/>
    </sheetView>
  </sheetViews>
  <sheetFormatPr defaultColWidth="9.140625" defaultRowHeight="12.75"/>
  <cols>
    <col min="2" max="2" width="10.8515625" style="9" customWidth="1"/>
    <col min="3" max="3" width="16.00390625" style="0" customWidth="1"/>
    <col min="4" max="4" width="15.57421875" style="0" customWidth="1"/>
    <col min="5" max="5" width="15.00390625" style="0" customWidth="1"/>
    <col min="7" max="7" width="9.140625" style="16" customWidth="1"/>
    <col min="9" max="9" width="11.57421875" style="0" customWidth="1"/>
    <col min="10" max="10" width="13.140625" style="0" customWidth="1"/>
    <col min="11" max="11" width="14.7109375" style="0" customWidth="1"/>
  </cols>
  <sheetData>
    <row r="1" ht="13.5" thickBot="1"/>
    <row r="2" spans="2:11" ht="63.75" thickBot="1">
      <c r="B2" s="10" t="s">
        <v>88</v>
      </c>
      <c r="C2" s="6" t="s">
        <v>89</v>
      </c>
      <c r="D2" s="6" t="s">
        <v>90</v>
      </c>
      <c r="E2" s="6" t="s">
        <v>91</v>
      </c>
      <c r="F2" s="14" t="s">
        <v>52</v>
      </c>
      <c r="G2" s="17" t="s">
        <v>51</v>
      </c>
      <c r="H2" s="19" t="s">
        <v>140</v>
      </c>
      <c r="I2" s="19" t="s">
        <v>141</v>
      </c>
      <c r="J2" s="19" t="s">
        <v>142</v>
      </c>
      <c r="K2" s="19" t="s">
        <v>143</v>
      </c>
    </row>
    <row r="3" spans="2:11" ht="26.25" thickBot="1">
      <c r="B3" s="11">
        <v>1</v>
      </c>
      <c r="C3" s="7" t="s">
        <v>92</v>
      </c>
      <c r="D3" s="7" t="s">
        <v>93</v>
      </c>
      <c r="E3" s="7" t="s">
        <v>93</v>
      </c>
      <c r="F3" s="15">
        <v>0</v>
      </c>
      <c r="G3" s="16">
        <v>0</v>
      </c>
      <c r="H3">
        <f aca="true" t="shared" si="0" ref="H3:H34">IF(AND(F3,G3),1,0)</f>
        <v>0</v>
      </c>
      <c r="I3">
        <f aca="true" t="shared" si="1" ref="I3:I34">IF(AND(F3,(NOT(G3))),1,0)</f>
        <v>0</v>
      </c>
      <c r="J3">
        <f aca="true" t="shared" si="2" ref="J3:J34">IF(AND(NOT(F3),G3),1,0)</f>
        <v>0</v>
      </c>
      <c r="K3">
        <f aca="true" t="shared" si="3" ref="K3:K34">IF(AND((NOT(F3)),(NOT(G3))),1,0)</f>
        <v>1</v>
      </c>
    </row>
    <row r="4" spans="2:11" ht="13.5" thickBot="1">
      <c r="B4" s="11">
        <v>2</v>
      </c>
      <c r="C4" s="7"/>
      <c r="D4" s="7"/>
      <c r="E4" s="7"/>
      <c r="F4" s="15">
        <v>0</v>
      </c>
      <c r="G4" s="16">
        <v>0</v>
      </c>
      <c r="H4">
        <f t="shared" si="0"/>
        <v>0</v>
      </c>
      <c r="I4">
        <f t="shared" si="1"/>
        <v>0</v>
      </c>
      <c r="J4">
        <f t="shared" si="2"/>
        <v>0</v>
      </c>
      <c r="K4">
        <f t="shared" si="3"/>
        <v>1</v>
      </c>
    </row>
    <row r="5" spans="2:11" ht="13.5" thickBot="1">
      <c r="B5" s="11">
        <v>3</v>
      </c>
      <c r="C5" s="7"/>
      <c r="D5" s="7"/>
      <c r="E5" s="7"/>
      <c r="F5" s="15">
        <v>0</v>
      </c>
      <c r="G5" s="16">
        <v>0</v>
      </c>
      <c r="H5">
        <f t="shared" si="0"/>
        <v>0</v>
      </c>
      <c r="I5">
        <f t="shared" si="1"/>
        <v>0</v>
      </c>
      <c r="J5">
        <f t="shared" si="2"/>
        <v>0</v>
      </c>
      <c r="K5">
        <f t="shared" si="3"/>
        <v>1</v>
      </c>
    </row>
    <row r="6" spans="2:11" ht="13.5" thickBot="1">
      <c r="B6" s="11">
        <v>4</v>
      </c>
      <c r="C6" s="7"/>
      <c r="D6" s="7"/>
      <c r="E6" s="7"/>
      <c r="F6" s="15">
        <v>0</v>
      </c>
      <c r="G6" s="16">
        <v>0</v>
      </c>
      <c r="H6">
        <f t="shared" si="0"/>
        <v>0</v>
      </c>
      <c r="I6">
        <f t="shared" si="1"/>
        <v>0</v>
      </c>
      <c r="J6">
        <f t="shared" si="2"/>
        <v>0</v>
      </c>
      <c r="K6">
        <f t="shared" si="3"/>
        <v>1</v>
      </c>
    </row>
    <row r="7" spans="2:11" ht="13.5" thickBot="1">
      <c r="B7" s="11">
        <v>5</v>
      </c>
      <c r="C7" s="7"/>
      <c r="D7" s="7"/>
      <c r="E7" s="7"/>
      <c r="F7" s="15">
        <v>0</v>
      </c>
      <c r="G7" s="16">
        <v>0</v>
      </c>
      <c r="H7">
        <f t="shared" si="0"/>
        <v>0</v>
      </c>
      <c r="I7">
        <f t="shared" si="1"/>
        <v>0</v>
      </c>
      <c r="J7">
        <f t="shared" si="2"/>
        <v>0</v>
      </c>
      <c r="K7">
        <f t="shared" si="3"/>
        <v>1</v>
      </c>
    </row>
    <row r="8" spans="2:11" ht="13.5" thickBot="1">
      <c r="B8" s="11">
        <v>6</v>
      </c>
      <c r="C8" s="7"/>
      <c r="D8" s="7"/>
      <c r="E8" s="7"/>
      <c r="F8" s="15">
        <v>0</v>
      </c>
      <c r="G8" s="16">
        <v>0</v>
      </c>
      <c r="H8">
        <f t="shared" si="0"/>
        <v>0</v>
      </c>
      <c r="I8">
        <f t="shared" si="1"/>
        <v>0</v>
      </c>
      <c r="J8">
        <f t="shared" si="2"/>
        <v>0</v>
      </c>
      <c r="K8">
        <f t="shared" si="3"/>
        <v>1</v>
      </c>
    </row>
    <row r="9" spans="2:11" ht="13.5" thickBot="1">
      <c r="B9" s="11">
        <v>7</v>
      </c>
      <c r="C9" s="7"/>
      <c r="D9" s="7"/>
      <c r="E9" s="7"/>
      <c r="F9" s="15">
        <v>0</v>
      </c>
      <c r="G9" s="16">
        <v>0</v>
      </c>
      <c r="H9">
        <f t="shared" si="0"/>
        <v>0</v>
      </c>
      <c r="I9">
        <f t="shared" si="1"/>
        <v>0</v>
      </c>
      <c r="J9">
        <f t="shared" si="2"/>
        <v>0</v>
      </c>
      <c r="K9">
        <f t="shared" si="3"/>
        <v>1</v>
      </c>
    </row>
    <row r="10" spans="2:11" ht="13.5" thickBot="1">
      <c r="B10" s="11">
        <v>8</v>
      </c>
      <c r="C10" s="7"/>
      <c r="D10" s="7"/>
      <c r="E10" s="7"/>
      <c r="F10" s="15">
        <v>0</v>
      </c>
      <c r="G10" s="16">
        <v>0</v>
      </c>
      <c r="H10">
        <f t="shared" si="0"/>
        <v>0</v>
      </c>
      <c r="I10">
        <f t="shared" si="1"/>
        <v>0</v>
      </c>
      <c r="J10">
        <f t="shared" si="2"/>
        <v>0</v>
      </c>
      <c r="K10">
        <f t="shared" si="3"/>
        <v>1</v>
      </c>
    </row>
    <row r="11" spans="2:11" ht="13.5" thickBot="1">
      <c r="B11" s="11">
        <v>8</v>
      </c>
      <c r="C11" s="7"/>
      <c r="D11" s="7"/>
      <c r="E11" s="7"/>
      <c r="F11" s="15">
        <v>0</v>
      </c>
      <c r="G11" s="16">
        <v>0</v>
      </c>
      <c r="H11">
        <f t="shared" si="0"/>
        <v>0</v>
      </c>
      <c r="I11">
        <f t="shared" si="1"/>
        <v>0</v>
      </c>
      <c r="J11">
        <f t="shared" si="2"/>
        <v>0</v>
      </c>
      <c r="K11">
        <f t="shared" si="3"/>
        <v>1</v>
      </c>
    </row>
    <row r="12" spans="2:11" ht="13.5" thickBot="1">
      <c r="B12" s="11">
        <v>10</v>
      </c>
      <c r="C12" s="7"/>
      <c r="D12" s="7"/>
      <c r="E12" s="7"/>
      <c r="F12" s="15">
        <v>0</v>
      </c>
      <c r="G12" s="16">
        <v>0</v>
      </c>
      <c r="H12">
        <f t="shared" si="0"/>
        <v>0</v>
      </c>
      <c r="I12">
        <f t="shared" si="1"/>
        <v>0</v>
      </c>
      <c r="J12">
        <f t="shared" si="2"/>
        <v>0</v>
      </c>
      <c r="K12">
        <f t="shared" si="3"/>
        <v>1</v>
      </c>
    </row>
    <row r="13" spans="2:11" ht="13.5" thickBot="1">
      <c r="B13" s="11">
        <v>11</v>
      </c>
      <c r="C13" s="8">
        <v>39580</v>
      </c>
      <c r="D13" s="7" t="s">
        <v>93</v>
      </c>
      <c r="E13" s="7" t="s">
        <v>94</v>
      </c>
      <c r="F13" s="15">
        <v>0</v>
      </c>
      <c r="G13" s="18">
        <v>1</v>
      </c>
      <c r="H13">
        <f t="shared" si="0"/>
        <v>0</v>
      </c>
      <c r="I13">
        <f t="shared" si="1"/>
        <v>0</v>
      </c>
      <c r="J13">
        <f t="shared" si="2"/>
        <v>1</v>
      </c>
      <c r="K13">
        <f t="shared" si="3"/>
        <v>0</v>
      </c>
    </row>
    <row r="14" spans="2:11" ht="13.5" thickBot="1">
      <c r="B14" s="11">
        <v>12</v>
      </c>
      <c r="C14" s="7" t="s">
        <v>95</v>
      </c>
      <c r="D14" s="7" t="s">
        <v>93</v>
      </c>
      <c r="E14" s="7" t="s">
        <v>93</v>
      </c>
      <c r="F14" s="15">
        <v>0</v>
      </c>
      <c r="G14" s="16">
        <v>0</v>
      </c>
      <c r="H14">
        <f t="shared" si="0"/>
        <v>0</v>
      </c>
      <c r="I14">
        <f t="shared" si="1"/>
        <v>0</v>
      </c>
      <c r="J14">
        <f t="shared" si="2"/>
        <v>0</v>
      </c>
      <c r="K14">
        <f t="shared" si="3"/>
        <v>1</v>
      </c>
    </row>
    <row r="15" spans="2:11" ht="13.5" thickBot="1">
      <c r="B15" s="11">
        <v>13</v>
      </c>
      <c r="C15" s="7"/>
      <c r="D15" s="7"/>
      <c r="E15" s="7"/>
      <c r="F15" s="15">
        <v>0</v>
      </c>
      <c r="G15" s="16">
        <v>0</v>
      </c>
      <c r="H15">
        <f t="shared" si="0"/>
        <v>0</v>
      </c>
      <c r="I15">
        <f t="shared" si="1"/>
        <v>0</v>
      </c>
      <c r="J15">
        <f t="shared" si="2"/>
        <v>0</v>
      </c>
      <c r="K15">
        <f t="shared" si="3"/>
        <v>1</v>
      </c>
    </row>
    <row r="16" spans="2:11" ht="13.5" thickBot="1">
      <c r="B16" s="11">
        <v>14</v>
      </c>
      <c r="C16" s="7"/>
      <c r="D16" s="7"/>
      <c r="E16" s="7"/>
      <c r="F16" s="15">
        <v>0</v>
      </c>
      <c r="G16" s="16">
        <v>0</v>
      </c>
      <c r="H16">
        <f t="shared" si="0"/>
        <v>0</v>
      </c>
      <c r="I16">
        <f t="shared" si="1"/>
        <v>0</v>
      </c>
      <c r="J16">
        <f t="shared" si="2"/>
        <v>0</v>
      </c>
      <c r="K16">
        <f t="shared" si="3"/>
        <v>1</v>
      </c>
    </row>
    <row r="17" spans="2:11" ht="13.5" thickBot="1">
      <c r="B17" s="11">
        <v>15</v>
      </c>
      <c r="C17" s="7"/>
      <c r="D17" s="7"/>
      <c r="E17" s="7"/>
      <c r="F17" s="15">
        <v>0</v>
      </c>
      <c r="G17" s="16">
        <v>0</v>
      </c>
      <c r="H17">
        <f t="shared" si="0"/>
        <v>0</v>
      </c>
      <c r="I17">
        <f t="shared" si="1"/>
        <v>0</v>
      </c>
      <c r="J17">
        <f t="shared" si="2"/>
        <v>0</v>
      </c>
      <c r="K17">
        <f t="shared" si="3"/>
        <v>1</v>
      </c>
    </row>
    <row r="18" spans="2:11" ht="13.5" thickBot="1">
      <c r="B18" s="11">
        <v>16</v>
      </c>
      <c r="C18" s="7"/>
      <c r="D18" s="7"/>
      <c r="E18" s="7"/>
      <c r="F18" s="15">
        <v>0</v>
      </c>
      <c r="G18" s="16">
        <v>0</v>
      </c>
      <c r="H18">
        <f t="shared" si="0"/>
        <v>0</v>
      </c>
      <c r="I18">
        <f t="shared" si="1"/>
        <v>0</v>
      </c>
      <c r="J18">
        <f t="shared" si="2"/>
        <v>0</v>
      </c>
      <c r="K18">
        <f t="shared" si="3"/>
        <v>1</v>
      </c>
    </row>
    <row r="19" spans="2:11" ht="13.5" thickBot="1">
      <c r="B19" s="11">
        <v>17</v>
      </c>
      <c r="C19" s="7"/>
      <c r="D19" s="7"/>
      <c r="E19" s="7"/>
      <c r="F19" s="15">
        <v>0</v>
      </c>
      <c r="G19" s="16">
        <v>0</v>
      </c>
      <c r="H19">
        <f t="shared" si="0"/>
        <v>0</v>
      </c>
      <c r="I19">
        <f t="shared" si="1"/>
        <v>0</v>
      </c>
      <c r="J19">
        <f t="shared" si="2"/>
        <v>0</v>
      </c>
      <c r="K19">
        <f t="shared" si="3"/>
        <v>1</v>
      </c>
    </row>
    <row r="20" spans="2:11" ht="13.5" thickBot="1">
      <c r="B20" s="11">
        <v>18</v>
      </c>
      <c r="C20" s="7"/>
      <c r="D20" s="7"/>
      <c r="E20" s="7"/>
      <c r="F20" s="15">
        <v>0</v>
      </c>
      <c r="G20" s="16">
        <v>0</v>
      </c>
      <c r="H20">
        <f t="shared" si="0"/>
        <v>0</v>
      </c>
      <c r="I20">
        <f t="shared" si="1"/>
        <v>0</v>
      </c>
      <c r="J20">
        <f t="shared" si="2"/>
        <v>0</v>
      </c>
      <c r="K20">
        <f t="shared" si="3"/>
        <v>1</v>
      </c>
    </row>
    <row r="21" spans="2:11" ht="13.5" thickBot="1">
      <c r="B21" s="11">
        <v>19</v>
      </c>
      <c r="C21" s="7"/>
      <c r="D21" s="7"/>
      <c r="E21" s="7"/>
      <c r="F21" s="15">
        <v>0</v>
      </c>
      <c r="G21" s="16">
        <v>0</v>
      </c>
      <c r="H21">
        <f t="shared" si="0"/>
        <v>0</v>
      </c>
      <c r="I21">
        <f t="shared" si="1"/>
        <v>0</v>
      </c>
      <c r="J21">
        <f t="shared" si="2"/>
        <v>0</v>
      </c>
      <c r="K21">
        <f t="shared" si="3"/>
        <v>1</v>
      </c>
    </row>
    <row r="22" spans="2:11" ht="13.5" thickBot="1">
      <c r="B22" s="11">
        <v>20</v>
      </c>
      <c r="C22" s="7"/>
      <c r="D22" s="7"/>
      <c r="E22" s="7"/>
      <c r="F22" s="15">
        <v>0</v>
      </c>
      <c r="G22" s="16">
        <v>0</v>
      </c>
      <c r="H22">
        <f t="shared" si="0"/>
        <v>0</v>
      </c>
      <c r="I22">
        <f t="shared" si="1"/>
        <v>0</v>
      </c>
      <c r="J22">
        <f t="shared" si="2"/>
        <v>0</v>
      </c>
      <c r="K22">
        <f t="shared" si="3"/>
        <v>1</v>
      </c>
    </row>
    <row r="23" spans="2:11" ht="13.5" thickBot="1">
      <c r="B23" s="11">
        <v>21</v>
      </c>
      <c r="C23" s="7" t="s">
        <v>96</v>
      </c>
      <c r="D23" s="7" t="s">
        <v>94</v>
      </c>
      <c r="E23" s="7" t="s">
        <v>94</v>
      </c>
      <c r="F23" s="15">
        <v>1</v>
      </c>
      <c r="G23" s="16">
        <v>1</v>
      </c>
      <c r="H23">
        <f t="shared" si="0"/>
        <v>1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2:11" ht="13.5" thickBot="1">
      <c r="B24" s="11">
        <v>22</v>
      </c>
      <c r="C24" s="7" t="s">
        <v>96</v>
      </c>
      <c r="D24" s="7" t="s">
        <v>93</v>
      </c>
      <c r="E24" s="7" t="s">
        <v>94</v>
      </c>
      <c r="F24" s="15">
        <v>0</v>
      </c>
      <c r="G24" s="16">
        <v>1</v>
      </c>
      <c r="H24">
        <f t="shared" si="0"/>
        <v>0</v>
      </c>
      <c r="I24">
        <f t="shared" si="1"/>
        <v>0</v>
      </c>
      <c r="J24">
        <f t="shared" si="2"/>
        <v>1</v>
      </c>
      <c r="K24">
        <f t="shared" si="3"/>
        <v>0</v>
      </c>
    </row>
    <row r="25" spans="2:11" ht="13.5" thickBot="1">
      <c r="B25" s="11">
        <v>23</v>
      </c>
      <c r="C25" s="7" t="s">
        <v>97</v>
      </c>
      <c r="D25" s="7" t="s">
        <v>94</v>
      </c>
      <c r="E25" s="7" t="s">
        <v>94</v>
      </c>
      <c r="F25" s="15">
        <v>1</v>
      </c>
      <c r="G25" s="16">
        <v>1</v>
      </c>
      <c r="H25">
        <f t="shared" si="0"/>
        <v>1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2:11" ht="13.5" thickBot="1">
      <c r="B26" s="11">
        <v>24</v>
      </c>
      <c r="C26" s="7" t="s">
        <v>98</v>
      </c>
      <c r="D26" s="7" t="s">
        <v>93</v>
      </c>
      <c r="E26" s="7" t="s">
        <v>93</v>
      </c>
      <c r="F26" s="15">
        <v>0</v>
      </c>
      <c r="G26" s="16">
        <v>0</v>
      </c>
      <c r="H26">
        <f t="shared" si="0"/>
        <v>0</v>
      </c>
      <c r="I26">
        <f t="shared" si="1"/>
        <v>0</v>
      </c>
      <c r="J26">
        <f t="shared" si="2"/>
        <v>0</v>
      </c>
      <c r="K26">
        <f t="shared" si="3"/>
        <v>1</v>
      </c>
    </row>
    <row r="27" spans="2:11" ht="13.5" thickBot="1">
      <c r="B27" s="11">
        <v>25</v>
      </c>
      <c r="C27" s="7"/>
      <c r="D27" s="7"/>
      <c r="E27" s="7"/>
      <c r="F27" s="15">
        <v>0</v>
      </c>
      <c r="G27" s="16">
        <v>0</v>
      </c>
      <c r="H27">
        <f t="shared" si="0"/>
        <v>0</v>
      </c>
      <c r="I27">
        <f t="shared" si="1"/>
        <v>0</v>
      </c>
      <c r="J27">
        <f t="shared" si="2"/>
        <v>0</v>
      </c>
      <c r="K27">
        <f t="shared" si="3"/>
        <v>1</v>
      </c>
    </row>
    <row r="28" spans="2:11" ht="13.5" thickBot="1">
      <c r="B28" s="11">
        <v>26</v>
      </c>
      <c r="C28" s="7"/>
      <c r="D28" s="7"/>
      <c r="E28" s="7"/>
      <c r="F28" s="15">
        <v>0</v>
      </c>
      <c r="G28" s="16">
        <v>0</v>
      </c>
      <c r="H28">
        <f t="shared" si="0"/>
        <v>0</v>
      </c>
      <c r="I28">
        <f t="shared" si="1"/>
        <v>0</v>
      </c>
      <c r="J28">
        <f t="shared" si="2"/>
        <v>0</v>
      </c>
      <c r="K28">
        <f t="shared" si="3"/>
        <v>1</v>
      </c>
    </row>
    <row r="29" spans="2:11" ht="13.5" thickBot="1">
      <c r="B29" s="11">
        <v>27</v>
      </c>
      <c r="C29" s="7"/>
      <c r="D29" s="7"/>
      <c r="E29" s="7"/>
      <c r="F29" s="15">
        <v>0</v>
      </c>
      <c r="G29" s="16">
        <v>0</v>
      </c>
      <c r="H29">
        <f t="shared" si="0"/>
        <v>0</v>
      </c>
      <c r="I29">
        <f t="shared" si="1"/>
        <v>0</v>
      </c>
      <c r="J29">
        <f t="shared" si="2"/>
        <v>0</v>
      </c>
      <c r="K29">
        <f t="shared" si="3"/>
        <v>1</v>
      </c>
    </row>
    <row r="30" spans="2:11" ht="13.5" thickBot="1">
      <c r="B30" s="11">
        <v>28</v>
      </c>
      <c r="C30" s="7"/>
      <c r="D30" s="7"/>
      <c r="E30" s="7"/>
      <c r="F30" s="15">
        <v>0</v>
      </c>
      <c r="G30" s="16">
        <v>0</v>
      </c>
      <c r="H30">
        <f t="shared" si="0"/>
        <v>0</v>
      </c>
      <c r="I30">
        <f t="shared" si="1"/>
        <v>0</v>
      </c>
      <c r="J30">
        <f t="shared" si="2"/>
        <v>0</v>
      </c>
      <c r="K30">
        <f t="shared" si="3"/>
        <v>1</v>
      </c>
    </row>
    <row r="31" spans="2:11" ht="13.5" thickBot="1">
      <c r="B31" s="11">
        <v>29</v>
      </c>
      <c r="C31" s="7" t="s">
        <v>99</v>
      </c>
      <c r="D31" s="7" t="s">
        <v>93</v>
      </c>
      <c r="E31" s="7" t="s">
        <v>94</v>
      </c>
      <c r="F31" s="15">
        <v>0</v>
      </c>
      <c r="G31" s="16">
        <v>1</v>
      </c>
      <c r="H31">
        <f t="shared" si="0"/>
        <v>0</v>
      </c>
      <c r="I31">
        <f t="shared" si="1"/>
        <v>0</v>
      </c>
      <c r="J31">
        <f t="shared" si="2"/>
        <v>1</v>
      </c>
      <c r="K31">
        <f t="shared" si="3"/>
        <v>0</v>
      </c>
    </row>
    <row r="32" spans="2:11" ht="13.5" thickBot="1">
      <c r="B32" s="11">
        <v>30</v>
      </c>
      <c r="C32" s="7" t="s">
        <v>100</v>
      </c>
      <c r="D32" s="7" t="s">
        <v>94</v>
      </c>
      <c r="E32" s="7" t="s">
        <v>94</v>
      </c>
      <c r="F32" s="15">
        <v>1</v>
      </c>
      <c r="G32" s="16">
        <v>1</v>
      </c>
      <c r="H32">
        <f t="shared" si="0"/>
        <v>1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2:11" ht="13.5" thickBot="1">
      <c r="B33" s="11">
        <v>31</v>
      </c>
      <c r="C33" s="7" t="s">
        <v>101</v>
      </c>
      <c r="D33" s="7" t="s">
        <v>94</v>
      </c>
      <c r="E33" s="7" t="s">
        <v>94</v>
      </c>
      <c r="F33" s="15">
        <v>1</v>
      </c>
      <c r="G33" s="16">
        <v>1</v>
      </c>
      <c r="H33">
        <f t="shared" si="0"/>
        <v>1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2:11" ht="13.5" thickBot="1">
      <c r="B34" s="11">
        <v>32</v>
      </c>
      <c r="C34" s="7" t="s">
        <v>144</v>
      </c>
      <c r="D34" s="7" t="s">
        <v>93</v>
      </c>
      <c r="E34" s="7" t="s">
        <v>93</v>
      </c>
      <c r="F34" s="15">
        <v>0</v>
      </c>
      <c r="G34" s="16">
        <v>0</v>
      </c>
      <c r="H34">
        <f t="shared" si="0"/>
        <v>0</v>
      </c>
      <c r="I34">
        <f t="shared" si="1"/>
        <v>0</v>
      </c>
      <c r="J34">
        <f t="shared" si="2"/>
        <v>0</v>
      </c>
      <c r="K34">
        <f t="shared" si="3"/>
        <v>1</v>
      </c>
    </row>
    <row r="35" spans="2:11" ht="13.5" thickBot="1">
      <c r="B35" s="11">
        <v>33</v>
      </c>
      <c r="C35" s="7" t="s">
        <v>145</v>
      </c>
      <c r="D35" s="7"/>
      <c r="E35" s="7"/>
      <c r="F35" s="15">
        <v>0</v>
      </c>
      <c r="G35" s="16">
        <v>0</v>
      </c>
      <c r="H35">
        <f aca="true" t="shared" si="4" ref="H35:H66">IF(AND(F35,G35),1,0)</f>
        <v>0</v>
      </c>
      <c r="I35">
        <f aca="true" t="shared" si="5" ref="I35:I66">IF(AND(F35,(NOT(G35))),1,0)</f>
        <v>0</v>
      </c>
      <c r="J35">
        <f aca="true" t="shared" si="6" ref="J35:J66">IF(AND(NOT(F35),G35),1,0)</f>
        <v>0</v>
      </c>
      <c r="K35">
        <f aca="true" t="shared" si="7" ref="K35:K66">IF(AND((NOT(F35)),(NOT(G35))),1,0)</f>
        <v>1</v>
      </c>
    </row>
    <row r="36" spans="2:11" ht="13.5" thickBot="1">
      <c r="B36" s="11">
        <v>34</v>
      </c>
      <c r="C36" s="7" t="s">
        <v>102</v>
      </c>
      <c r="D36" s="7" t="s">
        <v>94</v>
      </c>
      <c r="E36" s="7" t="s">
        <v>94</v>
      </c>
      <c r="F36" s="15">
        <v>1</v>
      </c>
      <c r="G36" s="16">
        <v>1</v>
      </c>
      <c r="H36">
        <f t="shared" si="4"/>
        <v>1</v>
      </c>
      <c r="I36">
        <f t="shared" si="5"/>
        <v>0</v>
      </c>
      <c r="J36">
        <f t="shared" si="6"/>
        <v>0</v>
      </c>
      <c r="K36">
        <f t="shared" si="7"/>
        <v>0</v>
      </c>
    </row>
    <row r="37" spans="2:13" ht="13.5" thickBot="1">
      <c r="B37" s="11">
        <v>35</v>
      </c>
      <c r="C37" s="7" t="s">
        <v>103</v>
      </c>
      <c r="D37" s="7" t="s">
        <v>94</v>
      </c>
      <c r="E37" s="7" t="s">
        <v>93</v>
      </c>
      <c r="F37" s="15">
        <v>1</v>
      </c>
      <c r="G37" s="16">
        <v>0</v>
      </c>
      <c r="H37">
        <f t="shared" si="4"/>
        <v>0</v>
      </c>
      <c r="I37">
        <f t="shared" si="5"/>
        <v>1</v>
      </c>
      <c r="J37">
        <f t="shared" si="6"/>
        <v>0</v>
      </c>
      <c r="K37">
        <f t="shared" si="7"/>
        <v>0</v>
      </c>
      <c r="M37">
        <v>0.33</v>
      </c>
    </row>
    <row r="38" spans="2:12" ht="13.5" thickBot="1">
      <c r="B38" s="11">
        <v>36</v>
      </c>
      <c r="C38" s="7" t="s">
        <v>103</v>
      </c>
      <c r="D38" s="7" t="s">
        <v>94</v>
      </c>
      <c r="E38" s="7" t="s">
        <v>94</v>
      </c>
      <c r="F38" s="15">
        <v>1</v>
      </c>
      <c r="G38" s="16">
        <v>1</v>
      </c>
      <c r="H38">
        <f t="shared" si="4"/>
        <v>1</v>
      </c>
      <c r="I38">
        <f t="shared" si="5"/>
        <v>0</v>
      </c>
      <c r="J38">
        <f t="shared" si="6"/>
        <v>0</v>
      </c>
      <c r="K38">
        <f t="shared" si="7"/>
        <v>0</v>
      </c>
      <c r="L38">
        <v>0.33</v>
      </c>
    </row>
    <row r="39" spans="2:13" ht="13.5" thickBot="1">
      <c r="B39" s="11">
        <v>37</v>
      </c>
      <c r="C39" s="7" t="s">
        <v>103</v>
      </c>
      <c r="D39" s="7" t="s">
        <v>94</v>
      </c>
      <c r="E39" s="7" t="s">
        <v>93</v>
      </c>
      <c r="F39" s="15">
        <v>1</v>
      </c>
      <c r="G39" s="16">
        <v>0</v>
      </c>
      <c r="H39">
        <f t="shared" si="4"/>
        <v>0</v>
      </c>
      <c r="I39">
        <f t="shared" si="5"/>
        <v>1</v>
      </c>
      <c r="J39">
        <f t="shared" si="6"/>
        <v>0</v>
      </c>
      <c r="K39">
        <f t="shared" si="7"/>
        <v>0</v>
      </c>
      <c r="M39">
        <v>0.33</v>
      </c>
    </row>
    <row r="40" spans="2:11" ht="13.5" thickBot="1">
      <c r="B40" s="11">
        <v>38</v>
      </c>
      <c r="C40" s="7" t="s">
        <v>104</v>
      </c>
      <c r="D40" s="7" t="s">
        <v>93</v>
      </c>
      <c r="E40" s="7" t="s">
        <v>93</v>
      </c>
      <c r="F40" s="15">
        <v>0</v>
      </c>
      <c r="G40" s="16">
        <v>0</v>
      </c>
      <c r="H40">
        <f t="shared" si="4"/>
        <v>0</v>
      </c>
      <c r="I40">
        <f t="shared" si="5"/>
        <v>0</v>
      </c>
      <c r="J40">
        <f t="shared" si="6"/>
        <v>0</v>
      </c>
      <c r="K40">
        <f t="shared" si="7"/>
        <v>1</v>
      </c>
    </row>
    <row r="41" spans="2:11" ht="13.5" thickBot="1">
      <c r="B41" s="11">
        <v>39</v>
      </c>
      <c r="C41" s="7"/>
      <c r="D41" s="7"/>
      <c r="E41" s="7"/>
      <c r="F41" s="15">
        <v>0</v>
      </c>
      <c r="G41" s="16">
        <v>0</v>
      </c>
      <c r="H41">
        <f t="shared" si="4"/>
        <v>0</v>
      </c>
      <c r="I41">
        <f t="shared" si="5"/>
        <v>0</v>
      </c>
      <c r="J41">
        <f t="shared" si="6"/>
        <v>0</v>
      </c>
      <c r="K41">
        <f t="shared" si="7"/>
        <v>1</v>
      </c>
    </row>
    <row r="42" spans="2:11" ht="13.5" thickBot="1">
      <c r="B42" s="11">
        <v>40</v>
      </c>
      <c r="C42" s="7"/>
      <c r="D42" s="7"/>
      <c r="E42" s="7"/>
      <c r="F42" s="15">
        <v>0</v>
      </c>
      <c r="G42" s="16"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1</v>
      </c>
    </row>
    <row r="43" spans="2:11" ht="13.5" thickBot="1">
      <c r="B43" s="11">
        <v>41</v>
      </c>
      <c r="C43" s="8">
        <v>39814</v>
      </c>
      <c r="D43" s="7" t="s">
        <v>93</v>
      </c>
      <c r="E43" s="7" t="s">
        <v>94</v>
      </c>
      <c r="F43" s="15">
        <v>0</v>
      </c>
      <c r="G43" s="16">
        <v>1</v>
      </c>
      <c r="H43">
        <f t="shared" si="4"/>
        <v>0</v>
      </c>
      <c r="I43">
        <f t="shared" si="5"/>
        <v>0</v>
      </c>
      <c r="J43">
        <f t="shared" si="6"/>
        <v>1</v>
      </c>
      <c r="K43">
        <f t="shared" si="7"/>
        <v>0</v>
      </c>
    </row>
    <row r="44" spans="2:11" ht="13.5" thickBot="1">
      <c r="B44" s="11">
        <v>42</v>
      </c>
      <c r="C44" s="7" t="s">
        <v>105</v>
      </c>
      <c r="D44" s="7" t="s">
        <v>93</v>
      </c>
      <c r="E44" s="7" t="s">
        <v>93</v>
      </c>
      <c r="F44" s="15">
        <v>0</v>
      </c>
      <c r="G44" s="16"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1</v>
      </c>
    </row>
    <row r="45" spans="2:11" ht="13.5" thickBot="1">
      <c r="B45" s="11">
        <v>43</v>
      </c>
      <c r="C45" s="7"/>
      <c r="D45" s="7"/>
      <c r="E45" s="7"/>
      <c r="F45" s="15">
        <v>0</v>
      </c>
      <c r="G45" s="16">
        <v>0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1</v>
      </c>
    </row>
    <row r="46" spans="2:11" ht="13.5" thickBot="1">
      <c r="B46" s="11">
        <v>44</v>
      </c>
      <c r="C46" s="7"/>
      <c r="D46" s="7"/>
      <c r="E46" s="7"/>
      <c r="F46" s="15">
        <v>0</v>
      </c>
      <c r="G46" s="16">
        <v>0</v>
      </c>
      <c r="H46">
        <f t="shared" si="4"/>
        <v>0</v>
      </c>
      <c r="I46">
        <f t="shared" si="5"/>
        <v>0</v>
      </c>
      <c r="J46">
        <f t="shared" si="6"/>
        <v>0</v>
      </c>
      <c r="K46">
        <f t="shared" si="7"/>
        <v>1</v>
      </c>
    </row>
    <row r="47" spans="2:11" ht="13.5" thickBot="1">
      <c r="B47" s="11">
        <v>45</v>
      </c>
      <c r="C47" s="7"/>
      <c r="D47" s="7"/>
      <c r="E47" s="7"/>
      <c r="F47" s="15">
        <v>0</v>
      </c>
      <c r="G47" s="16"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1</v>
      </c>
    </row>
    <row r="48" spans="2:11" ht="13.5" thickBot="1">
      <c r="B48" s="11">
        <v>46</v>
      </c>
      <c r="C48" s="7"/>
      <c r="D48" s="7"/>
      <c r="E48" s="7"/>
      <c r="F48" s="15">
        <v>0</v>
      </c>
      <c r="G48" s="16">
        <v>0</v>
      </c>
      <c r="H48">
        <f t="shared" si="4"/>
        <v>0</v>
      </c>
      <c r="I48">
        <f t="shared" si="5"/>
        <v>0</v>
      </c>
      <c r="J48">
        <f t="shared" si="6"/>
        <v>0</v>
      </c>
      <c r="K48">
        <f t="shared" si="7"/>
        <v>1</v>
      </c>
    </row>
    <row r="49" spans="2:11" ht="13.5" thickBot="1">
      <c r="B49" s="11">
        <v>47</v>
      </c>
      <c r="C49" s="7"/>
      <c r="D49" s="7"/>
      <c r="E49" s="7"/>
      <c r="F49" s="15">
        <v>0</v>
      </c>
      <c r="G49" s="16"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1</v>
      </c>
    </row>
    <row r="50" spans="2:11" ht="13.5" thickBot="1">
      <c r="B50" s="11">
        <v>48</v>
      </c>
      <c r="C50" s="7"/>
      <c r="D50" s="7"/>
      <c r="E50" s="7"/>
      <c r="F50" s="15">
        <v>0</v>
      </c>
      <c r="G50" s="16">
        <v>0</v>
      </c>
      <c r="H50">
        <f t="shared" si="4"/>
        <v>0</v>
      </c>
      <c r="I50">
        <f t="shared" si="5"/>
        <v>0</v>
      </c>
      <c r="J50">
        <f t="shared" si="6"/>
        <v>0</v>
      </c>
      <c r="K50">
        <f t="shared" si="7"/>
        <v>1</v>
      </c>
    </row>
    <row r="51" spans="2:11" ht="13.5" thickBot="1">
      <c r="B51" s="11">
        <v>49</v>
      </c>
      <c r="C51" s="8">
        <v>40057</v>
      </c>
      <c r="D51" s="7" t="s">
        <v>93</v>
      </c>
      <c r="E51" s="7" t="s">
        <v>94</v>
      </c>
      <c r="F51" s="15">
        <v>0</v>
      </c>
      <c r="G51" s="18">
        <v>1</v>
      </c>
      <c r="H51">
        <f t="shared" si="4"/>
        <v>0</v>
      </c>
      <c r="I51">
        <f t="shared" si="5"/>
        <v>0</v>
      </c>
      <c r="J51">
        <f t="shared" si="6"/>
        <v>1</v>
      </c>
      <c r="K51">
        <f t="shared" si="7"/>
        <v>0</v>
      </c>
    </row>
    <row r="52" spans="2:11" ht="13.5" thickBot="1">
      <c r="B52" s="11">
        <v>50</v>
      </c>
      <c r="C52" s="8">
        <v>40087</v>
      </c>
      <c r="D52" s="7" t="s">
        <v>93</v>
      </c>
      <c r="E52" s="7" t="s">
        <v>93</v>
      </c>
      <c r="F52" s="15">
        <v>0</v>
      </c>
      <c r="G52" s="18"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1</v>
      </c>
    </row>
    <row r="53" spans="2:11" ht="13.5" thickBot="1">
      <c r="B53" s="11">
        <v>51</v>
      </c>
      <c r="C53" s="8">
        <v>40118</v>
      </c>
      <c r="D53" s="7" t="s">
        <v>94</v>
      </c>
      <c r="E53" s="7" t="s">
        <v>94</v>
      </c>
      <c r="F53" s="15">
        <v>1</v>
      </c>
      <c r="G53" s="18">
        <v>1</v>
      </c>
      <c r="H53">
        <f t="shared" si="4"/>
        <v>1</v>
      </c>
      <c r="I53">
        <f t="shared" si="5"/>
        <v>0</v>
      </c>
      <c r="J53">
        <f t="shared" si="6"/>
        <v>0</v>
      </c>
      <c r="K53">
        <f t="shared" si="7"/>
        <v>0</v>
      </c>
    </row>
    <row r="54" spans="2:11" ht="13.5" thickBot="1">
      <c r="B54" s="11">
        <v>52</v>
      </c>
      <c r="C54" s="8">
        <v>40148</v>
      </c>
      <c r="D54" s="7" t="s">
        <v>94</v>
      </c>
      <c r="E54" s="7" t="s">
        <v>94</v>
      </c>
      <c r="F54" s="15">
        <v>1</v>
      </c>
      <c r="G54" s="18">
        <v>1</v>
      </c>
      <c r="H54">
        <f t="shared" si="4"/>
        <v>1</v>
      </c>
      <c r="I54">
        <f t="shared" si="5"/>
        <v>0</v>
      </c>
      <c r="J54">
        <f t="shared" si="6"/>
        <v>0</v>
      </c>
      <c r="K54">
        <f t="shared" si="7"/>
        <v>0</v>
      </c>
    </row>
    <row r="55" spans="2:12" ht="13.5" thickBot="1">
      <c r="B55" s="11">
        <v>53</v>
      </c>
      <c r="C55" s="7" t="s">
        <v>106</v>
      </c>
      <c r="D55" s="7" t="s">
        <v>94</v>
      </c>
      <c r="E55" s="7" t="s">
        <v>94</v>
      </c>
      <c r="F55" s="15">
        <v>1</v>
      </c>
      <c r="G55" s="18">
        <v>1</v>
      </c>
      <c r="H55">
        <f t="shared" si="4"/>
        <v>1</v>
      </c>
      <c r="I55">
        <f t="shared" si="5"/>
        <v>0</v>
      </c>
      <c r="J55">
        <f t="shared" si="6"/>
        <v>0</v>
      </c>
      <c r="K55">
        <f t="shared" si="7"/>
        <v>0</v>
      </c>
      <c r="L55">
        <v>0.5</v>
      </c>
    </row>
    <row r="56" spans="2:14" ht="13.5" thickBot="1">
      <c r="B56" s="11">
        <v>54</v>
      </c>
      <c r="C56" s="7" t="s">
        <v>106</v>
      </c>
      <c r="D56" s="7" t="s">
        <v>93</v>
      </c>
      <c r="E56" s="7" t="s">
        <v>94</v>
      </c>
      <c r="F56" s="15">
        <v>0</v>
      </c>
      <c r="G56" s="18">
        <v>1</v>
      </c>
      <c r="H56">
        <f t="shared" si="4"/>
        <v>0</v>
      </c>
      <c r="I56">
        <f t="shared" si="5"/>
        <v>0</v>
      </c>
      <c r="J56">
        <f t="shared" si="6"/>
        <v>1</v>
      </c>
      <c r="K56">
        <f t="shared" si="7"/>
        <v>0</v>
      </c>
      <c r="N56">
        <v>0.5</v>
      </c>
    </row>
    <row r="57" spans="2:11" ht="13.5" thickBot="1">
      <c r="B57" s="11">
        <v>55</v>
      </c>
      <c r="C57" s="7" t="s">
        <v>107</v>
      </c>
      <c r="D57" s="7" t="s">
        <v>94</v>
      </c>
      <c r="E57" s="7" t="s">
        <v>94</v>
      </c>
      <c r="F57" s="15">
        <v>1</v>
      </c>
      <c r="G57" s="18">
        <v>1</v>
      </c>
      <c r="H57">
        <f t="shared" si="4"/>
        <v>1</v>
      </c>
      <c r="I57">
        <f t="shared" si="5"/>
        <v>0</v>
      </c>
      <c r="J57">
        <f t="shared" si="6"/>
        <v>0</v>
      </c>
      <c r="K57">
        <f t="shared" si="7"/>
        <v>0</v>
      </c>
    </row>
    <row r="58" spans="2:11" ht="13.5" thickBot="1">
      <c r="B58" s="11">
        <v>56</v>
      </c>
      <c r="C58" s="7" t="s">
        <v>108</v>
      </c>
      <c r="D58" s="7" t="s">
        <v>93</v>
      </c>
      <c r="E58" s="7" t="s">
        <v>93</v>
      </c>
      <c r="F58" s="15">
        <v>0</v>
      </c>
      <c r="G58" s="18"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1</v>
      </c>
    </row>
    <row r="59" spans="2:11" ht="13.5" thickBot="1">
      <c r="B59" s="11">
        <v>57</v>
      </c>
      <c r="C59" s="7" t="s">
        <v>109</v>
      </c>
      <c r="D59" s="7" t="s">
        <v>93</v>
      </c>
      <c r="E59" s="7" t="s">
        <v>93</v>
      </c>
      <c r="F59" s="15">
        <v>0</v>
      </c>
      <c r="G59" s="18"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1</v>
      </c>
    </row>
    <row r="60" spans="2:11" ht="13.5" thickBot="1">
      <c r="B60" s="11">
        <v>58</v>
      </c>
      <c r="C60" s="7" t="s">
        <v>110</v>
      </c>
      <c r="D60" s="7" t="s">
        <v>93</v>
      </c>
      <c r="E60" s="7" t="s">
        <v>94</v>
      </c>
      <c r="F60" s="15">
        <v>0</v>
      </c>
      <c r="G60" s="18">
        <v>1</v>
      </c>
      <c r="H60">
        <f t="shared" si="4"/>
        <v>0</v>
      </c>
      <c r="I60">
        <f t="shared" si="5"/>
        <v>0</v>
      </c>
      <c r="J60">
        <f t="shared" si="6"/>
        <v>1</v>
      </c>
      <c r="K60">
        <f t="shared" si="7"/>
        <v>0</v>
      </c>
    </row>
    <row r="61" spans="2:11" ht="13.5" thickBot="1">
      <c r="B61" s="11">
        <v>59</v>
      </c>
      <c r="C61" s="7" t="s">
        <v>111</v>
      </c>
      <c r="D61" s="7" t="s">
        <v>93</v>
      </c>
      <c r="E61" s="7" t="s">
        <v>94</v>
      </c>
      <c r="F61" s="15">
        <v>0</v>
      </c>
      <c r="G61" s="18">
        <v>1</v>
      </c>
      <c r="H61">
        <f t="shared" si="4"/>
        <v>0</v>
      </c>
      <c r="I61">
        <f t="shared" si="5"/>
        <v>0</v>
      </c>
      <c r="J61">
        <f t="shared" si="6"/>
        <v>1</v>
      </c>
      <c r="K61">
        <f t="shared" si="7"/>
        <v>0</v>
      </c>
    </row>
    <row r="62" spans="2:11" ht="13.5" thickBot="1">
      <c r="B62" s="11">
        <v>60</v>
      </c>
      <c r="C62" s="7" t="s">
        <v>112</v>
      </c>
      <c r="D62" s="7" t="s">
        <v>93</v>
      </c>
      <c r="E62" s="7" t="s">
        <v>93</v>
      </c>
      <c r="F62" s="15">
        <v>0</v>
      </c>
      <c r="G62" s="18"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1</v>
      </c>
    </row>
    <row r="63" spans="2:11" ht="13.5" thickBot="1">
      <c r="B63" s="11">
        <v>61</v>
      </c>
      <c r="C63" s="7"/>
      <c r="D63" s="7"/>
      <c r="E63" s="7"/>
      <c r="F63" s="15">
        <v>0</v>
      </c>
      <c r="G63" s="18">
        <v>0</v>
      </c>
      <c r="H63">
        <f t="shared" si="4"/>
        <v>0</v>
      </c>
      <c r="I63">
        <f t="shared" si="5"/>
        <v>0</v>
      </c>
      <c r="J63">
        <f t="shared" si="6"/>
        <v>0</v>
      </c>
      <c r="K63">
        <f t="shared" si="7"/>
        <v>1</v>
      </c>
    </row>
    <row r="64" spans="2:11" ht="13.5" thickBot="1">
      <c r="B64" s="11">
        <v>62</v>
      </c>
      <c r="C64" s="7" t="s">
        <v>113</v>
      </c>
      <c r="D64" s="7" t="s">
        <v>93</v>
      </c>
      <c r="E64" s="7" t="s">
        <v>94</v>
      </c>
      <c r="F64" s="15">
        <v>0</v>
      </c>
      <c r="G64" s="18">
        <v>1</v>
      </c>
      <c r="H64">
        <f t="shared" si="4"/>
        <v>0</v>
      </c>
      <c r="I64">
        <f t="shared" si="5"/>
        <v>0</v>
      </c>
      <c r="J64">
        <f t="shared" si="6"/>
        <v>1</v>
      </c>
      <c r="K64">
        <f t="shared" si="7"/>
        <v>0</v>
      </c>
    </row>
    <row r="65" spans="2:11" ht="13.5" thickBot="1">
      <c r="B65" s="11">
        <v>63</v>
      </c>
      <c r="C65" s="7" t="s">
        <v>114</v>
      </c>
      <c r="D65" s="7" t="s">
        <v>93</v>
      </c>
      <c r="E65" s="7" t="s">
        <v>93</v>
      </c>
      <c r="F65" s="15">
        <v>0</v>
      </c>
      <c r="G65" s="18"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1</v>
      </c>
    </row>
    <row r="66" spans="2:11" ht="13.5" thickBot="1">
      <c r="B66" s="11">
        <v>64</v>
      </c>
      <c r="C66" s="7"/>
      <c r="D66" s="7"/>
      <c r="E66" s="7"/>
      <c r="F66" s="15">
        <v>0</v>
      </c>
      <c r="G66" s="18"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1</v>
      </c>
    </row>
    <row r="67" spans="2:11" ht="13.5" thickBot="1">
      <c r="B67" s="11">
        <v>65</v>
      </c>
      <c r="C67" s="7"/>
      <c r="D67" s="7"/>
      <c r="E67" s="7"/>
      <c r="F67" s="15">
        <v>0</v>
      </c>
      <c r="G67" s="18">
        <v>0</v>
      </c>
      <c r="H67">
        <f aca="true" t="shared" si="8" ref="H67:H98">IF(AND(F67,G67),1,0)</f>
        <v>0</v>
      </c>
      <c r="I67">
        <f aca="true" t="shared" si="9" ref="I67:I98">IF(AND(F67,(NOT(G67))),1,0)</f>
        <v>0</v>
      </c>
      <c r="J67">
        <f aca="true" t="shared" si="10" ref="J67:J98">IF(AND(NOT(F67),G67),1,0)</f>
        <v>0</v>
      </c>
      <c r="K67">
        <f aca="true" t="shared" si="11" ref="K67:K98">IF(AND((NOT(F67)),(NOT(G67))),1,0)</f>
        <v>1</v>
      </c>
    </row>
    <row r="68" spans="2:11" ht="13.5" thickBot="1">
      <c r="B68" s="11">
        <v>66</v>
      </c>
      <c r="C68" s="7" t="s">
        <v>115</v>
      </c>
      <c r="D68" s="7" t="s">
        <v>93</v>
      </c>
      <c r="E68" s="7" t="s">
        <v>94</v>
      </c>
      <c r="F68" s="15">
        <v>0</v>
      </c>
      <c r="G68" s="18">
        <v>1</v>
      </c>
      <c r="H68">
        <f t="shared" si="8"/>
        <v>0</v>
      </c>
      <c r="I68">
        <f t="shared" si="9"/>
        <v>0</v>
      </c>
      <c r="J68">
        <f t="shared" si="10"/>
        <v>1</v>
      </c>
      <c r="K68">
        <f t="shared" si="11"/>
        <v>0</v>
      </c>
    </row>
    <row r="69" spans="2:11" ht="13.5" thickBot="1">
      <c r="B69" s="11">
        <v>67</v>
      </c>
      <c r="C69" s="7" t="s">
        <v>116</v>
      </c>
      <c r="D69" s="7" t="s">
        <v>93</v>
      </c>
      <c r="E69" s="7" t="s">
        <v>94</v>
      </c>
      <c r="F69" s="15">
        <v>0</v>
      </c>
      <c r="G69" s="18">
        <v>1</v>
      </c>
      <c r="H69">
        <f t="shared" si="8"/>
        <v>0</v>
      </c>
      <c r="I69">
        <f t="shared" si="9"/>
        <v>0</v>
      </c>
      <c r="J69">
        <f t="shared" si="10"/>
        <v>1</v>
      </c>
      <c r="K69">
        <f t="shared" si="11"/>
        <v>0</v>
      </c>
    </row>
    <row r="70" spans="2:11" ht="13.5" thickBot="1">
      <c r="B70" s="11">
        <v>68</v>
      </c>
      <c r="C70" s="7" t="s">
        <v>117</v>
      </c>
      <c r="D70" s="7" t="s">
        <v>94</v>
      </c>
      <c r="E70" s="7" t="s">
        <v>94</v>
      </c>
      <c r="F70" s="15">
        <v>1</v>
      </c>
      <c r="G70" s="18">
        <v>1</v>
      </c>
      <c r="H70">
        <f t="shared" si="8"/>
        <v>1</v>
      </c>
      <c r="I70">
        <f t="shared" si="9"/>
        <v>0</v>
      </c>
      <c r="J70">
        <f t="shared" si="10"/>
        <v>0</v>
      </c>
      <c r="K70">
        <f t="shared" si="11"/>
        <v>0</v>
      </c>
    </row>
    <row r="71" spans="2:12" ht="13.5" thickBot="1">
      <c r="B71" s="11">
        <v>69</v>
      </c>
      <c r="C71" s="7" t="s">
        <v>118</v>
      </c>
      <c r="D71" s="7" t="s">
        <v>94</v>
      </c>
      <c r="E71" s="7" t="s">
        <v>94</v>
      </c>
      <c r="F71" s="15">
        <v>1</v>
      </c>
      <c r="G71" s="18">
        <v>1</v>
      </c>
      <c r="H71">
        <f t="shared" si="8"/>
        <v>1</v>
      </c>
      <c r="I71">
        <f t="shared" si="9"/>
        <v>0</v>
      </c>
      <c r="J71">
        <f t="shared" si="10"/>
        <v>0</v>
      </c>
      <c r="K71">
        <f t="shared" si="11"/>
        <v>0</v>
      </c>
      <c r="L71">
        <v>0.25</v>
      </c>
    </row>
    <row r="72" spans="2:12" ht="13.5" thickBot="1">
      <c r="B72" s="11">
        <v>70</v>
      </c>
      <c r="C72" s="7" t="s">
        <v>118</v>
      </c>
      <c r="D72" s="7" t="s">
        <v>94</v>
      </c>
      <c r="E72" s="7" t="s">
        <v>94</v>
      </c>
      <c r="F72" s="15">
        <v>1</v>
      </c>
      <c r="G72" s="18">
        <v>1</v>
      </c>
      <c r="H72">
        <f t="shared" si="8"/>
        <v>1</v>
      </c>
      <c r="I72">
        <f t="shared" si="9"/>
        <v>0</v>
      </c>
      <c r="J72">
        <f t="shared" si="10"/>
        <v>0</v>
      </c>
      <c r="K72">
        <f t="shared" si="11"/>
        <v>0</v>
      </c>
      <c r="L72">
        <v>0.25</v>
      </c>
    </row>
    <row r="73" spans="2:12" ht="13.5" thickBot="1">
      <c r="B73" s="11">
        <v>71</v>
      </c>
      <c r="C73" s="7" t="s">
        <v>118</v>
      </c>
      <c r="D73" s="7" t="s">
        <v>94</v>
      </c>
      <c r="E73" s="7" t="s">
        <v>94</v>
      </c>
      <c r="F73" s="15">
        <v>1</v>
      </c>
      <c r="G73" s="18">
        <v>1</v>
      </c>
      <c r="H73">
        <f t="shared" si="8"/>
        <v>1</v>
      </c>
      <c r="I73">
        <f t="shared" si="9"/>
        <v>0</v>
      </c>
      <c r="J73">
        <f t="shared" si="10"/>
        <v>0</v>
      </c>
      <c r="K73">
        <f t="shared" si="11"/>
        <v>0</v>
      </c>
      <c r="L73">
        <v>0.25</v>
      </c>
    </row>
    <row r="74" spans="2:14" ht="13.5" thickBot="1">
      <c r="B74" s="11">
        <v>72</v>
      </c>
      <c r="C74" s="7" t="s">
        <v>118</v>
      </c>
      <c r="D74" s="7" t="s">
        <v>93</v>
      </c>
      <c r="E74" s="7" t="s">
        <v>94</v>
      </c>
      <c r="F74" s="15">
        <v>0</v>
      </c>
      <c r="G74" s="18">
        <v>1</v>
      </c>
      <c r="H74">
        <f t="shared" si="8"/>
        <v>0</v>
      </c>
      <c r="I74">
        <f t="shared" si="9"/>
        <v>0</v>
      </c>
      <c r="J74">
        <f t="shared" si="10"/>
        <v>1</v>
      </c>
      <c r="K74">
        <f t="shared" si="11"/>
        <v>0</v>
      </c>
      <c r="N74">
        <v>0.25</v>
      </c>
    </row>
    <row r="75" spans="2:12" ht="13.5" thickBot="1">
      <c r="B75" s="11">
        <v>73</v>
      </c>
      <c r="C75" s="7" t="s">
        <v>119</v>
      </c>
      <c r="D75" s="7" t="s">
        <v>94</v>
      </c>
      <c r="E75" s="7" t="s">
        <v>94</v>
      </c>
      <c r="F75" s="15">
        <v>1</v>
      </c>
      <c r="G75" s="18">
        <v>1</v>
      </c>
      <c r="H75">
        <f t="shared" si="8"/>
        <v>1</v>
      </c>
      <c r="I75">
        <f t="shared" si="9"/>
        <v>0</v>
      </c>
      <c r="J75">
        <f t="shared" si="10"/>
        <v>0</v>
      </c>
      <c r="K75">
        <f t="shared" si="11"/>
        <v>0</v>
      </c>
      <c r="L75">
        <v>0.25</v>
      </c>
    </row>
    <row r="76" spans="2:12" ht="13.5" thickBot="1">
      <c r="B76" s="11">
        <v>74</v>
      </c>
      <c r="C76" s="7" t="s">
        <v>119</v>
      </c>
      <c r="D76" s="7" t="s">
        <v>94</v>
      </c>
      <c r="E76" s="7" t="s">
        <v>94</v>
      </c>
      <c r="F76" s="15">
        <v>1</v>
      </c>
      <c r="G76" s="18">
        <v>1</v>
      </c>
      <c r="H76">
        <f t="shared" si="8"/>
        <v>1</v>
      </c>
      <c r="I76">
        <f t="shared" si="9"/>
        <v>0</v>
      </c>
      <c r="J76">
        <f t="shared" si="10"/>
        <v>0</v>
      </c>
      <c r="K76">
        <f t="shared" si="11"/>
        <v>0</v>
      </c>
      <c r="L76">
        <v>0.25</v>
      </c>
    </row>
    <row r="77" spans="2:12" ht="13.5" thickBot="1">
      <c r="B77" s="11">
        <v>75</v>
      </c>
      <c r="C77" s="7" t="s">
        <v>119</v>
      </c>
      <c r="D77" s="7" t="s">
        <v>94</v>
      </c>
      <c r="E77" s="7" t="s">
        <v>94</v>
      </c>
      <c r="F77" s="15">
        <v>1</v>
      </c>
      <c r="G77" s="18">
        <v>1</v>
      </c>
      <c r="H77">
        <f t="shared" si="8"/>
        <v>1</v>
      </c>
      <c r="I77">
        <f t="shared" si="9"/>
        <v>0</v>
      </c>
      <c r="J77">
        <f t="shared" si="10"/>
        <v>0</v>
      </c>
      <c r="K77">
        <f t="shared" si="11"/>
        <v>0</v>
      </c>
      <c r="L77">
        <v>0.25</v>
      </c>
    </row>
    <row r="78" spans="2:14" ht="13.5" thickBot="1">
      <c r="B78" s="11">
        <v>76</v>
      </c>
      <c r="C78" s="7" t="s">
        <v>120</v>
      </c>
      <c r="D78" s="7" t="s">
        <v>93</v>
      </c>
      <c r="E78" s="7" t="s">
        <v>94</v>
      </c>
      <c r="F78" s="15">
        <v>0</v>
      </c>
      <c r="G78" s="18">
        <v>1</v>
      </c>
      <c r="H78">
        <f t="shared" si="8"/>
        <v>0</v>
      </c>
      <c r="I78">
        <f t="shared" si="9"/>
        <v>0</v>
      </c>
      <c r="J78">
        <f t="shared" si="10"/>
        <v>1</v>
      </c>
      <c r="K78">
        <f t="shared" si="11"/>
        <v>0</v>
      </c>
      <c r="N78">
        <v>0.25</v>
      </c>
    </row>
    <row r="79" spans="2:11" ht="13.5" thickBot="1">
      <c r="B79" s="11">
        <v>77</v>
      </c>
      <c r="C79" s="7" t="s">
        <v>121</v>
      </c>
      <c r="D79" s="7" t="s">
        <v>94</v>
      </c>
      <c r="E79" s="7" t="s">
        <v>94</v>
      </c>
      <c r="F79" s="15">
        <v>1</v>
      </c>
      <c r="G79" s="18">
        <v>1</v>
      </c>
      <c r="H79">
        <f t="shared" si="8"/>
        <v>1</v>
      </c>
      <c r="I79">
        <f t="shared" si="9"/>
        <v>0</v>
      </c>
      <c r="J79">
        <f t="shared" si="10"/>
        <v>0</v>
      </c>
      <c r="K79">
        <f t="shared" si="11"/>
        <v>0</v>
      </c>
    </row>
    <row r="80" spans="2:14" ht="13.5" thickBot="1">
      <c r="B80" s="11">
        <v>78</v>
      </c>
      <c r="C80" s="7" t="s">
        <v>121</v>
      </c>
      <c r="D80" s="7" t="s">
        <v>93</v>
      </c>
      <c r="E80" s="7" t="s">
        <v>94</v>
      </c>
      <c r="F80" s="15">
        <v>0</v>
      </c>
      <c r="G80" s="18">
        <v>1</v>
      </c>
      <c r="H80">
        <f t="shared" si="8"/>
        <v>0</v>
      </c>
      <c r="I80">
        <f t="shared" si="9"/>
        <v>0</v>
      </c>
      <c r="J80">
        <f t="shared" si="10"/>
        <v>1</v>
      </c>
      <c r="K80">
        <f t="shared" si="11"/>
        <v>0</v>
      </c>
      <c r="N80">
        <v>0.33</v>
      </c>
    </row>
    <row r="81" spans="2:12" ht="13.5" thickBot="1">
      <c r="B81" s="11">
        <v>79</v>
      </c>
      <c r="C81" s="7" t="s">
        <v>121</v>
      </c>
      <c r="D81" s="7" t="s">
        <v>94</v>
      </c>
      <c r="E81" s="7" t="s">
        <v>94</v>
      </c>
      <c r="F81" s="15">
        <v>1</v>
      </c>
      <c r="G81" s="18">
        <v>1</v>
      </c>
      <c r="H81">
        <f t="shared" si="8"/>
        <v>1</v>
      </c>
      <c r="I81">
        <f t="shared" si="9"/>
        <v>0</v>
      </c>
      <c r="J81">
        <f t="shared" si="10"/>
        <v>0</v>
      </c>
      <c r="K81">
        <f t="shared" si="11"/>
        <v>0</v>
      </c>
      <c r="L81">
        <v>0.33</v>
      </c>
    </row>
    <row r="82" spans="2:12" ht="13.5" thickBot="1">
      <c r="B82" s="11">
        <v>80</v>
      </c>
      <c r="C82" s="7" t="s">
        <v>121</v>
      </c>
      <c r="D82" s="7" t="s">
        <v>94</v>
      </c>
      <c r="E82" s="7" t="s">
        <v>94</v>
      </c>
      <c r="F82" s="15">
        <v>1</v>
      </c>
      <c r="G82" s="18">
        <v>1</v>
      </c>
      <c r="H82">
        <f t="shared" si="8"/>
        <v>1</v>
      </c>
      <c r="I82">
        <f t="shared" si="9"/>
        <v>0</v>
      </c>
      <c r="J82">
        <f t="shared" si="10"/>
        <v>0</v>
      </c>
      <c r="K82">
        <f t="shared" si="11"/>
        <v>0</v>
      </c>
      <c r="L82">
        <v>0.33</v>
      </c>
    </row>
    <row r="83" spans="2:11" ht="13.5" thickBot="1">
      <c r="B83" s="11">
        <v>81</v>
      </c>
      <c r="C83" s="7" t="s">
        <v>122</v>
      </c>
      <c r="D83" s="7" t="s">
        <v>94</v>
      </c>
      <c r="E83" s="7" t="s">
        <v>93</v>
      </c>
      <c r="F83" s="15">
        <v>1</v>
      </c>
      <c r="G83" s="18">
        <v>0</v>
      </c>
      <c r="H83">
        <f t="shared" si="8"/>
        <v>0</v>
      </c>
      <c r="I83">
        <f t="shared" si="9"/>
        <v>1</v>
      </c>
      <c r="J83">
        <f t="shared" si="10"/>
        <v>0</v>
      </c>
      <c r="K83">
        <f t="shared" si="11"/>
        <v>0</v>
      </c>
    </row>
    <row r="84" spans="2:11" ht="13.5" thickBot="1">
      <c r="B84" s="11">
        <v>82</v>
      </c>
      <c r="C84" s="8">
        <v>39815</v>
      </c>
      <c r="D84" s="7" t="s">
        <v>93</v>
      </c>
      <c r="E84" s="7" t="s">
        <v>94</v>
      </c>
      <c r="F84" s="15">
        <v>0</v>
      </c>
      <c r="G84" s="18">
        <v>1</v>
      </c>
      <c r="H84">
        <f t="shared" si="8"/>
        <v>0</v>
      </c>
      <c r="I84">
        <f t="shared" si="9"/>
        <v>0</v>
      </c>
      <c r="J84">
        <f t="shared" si="10"/>
        <v>1</v>
      </c>
      <c r="K84">
        <f t="shared" si="11"/>
        <v>0</v>
      </c>
    </row>
    <row r="85" spans="2:11" ht="13.5" thickBot="1">
      <c r="B85" s="11">
        <v>83</v>
      </c>
      <c r="C85" s="8">
        <v>39846</v>
      </c>
      <c r="D85" s="7" t="s">
        <v>93</v>
      </c>
      <c r="E85" s="7" t="s">
        <v>93</v>
      </c>
      <c r="F85" s="15">
        <v>0</v>
      </c>
      <c r="G85" s="18">
        <v>0</v>
      </c>
      <c r="H85">
        <f t="shared" si="8"/>
        <v>0</v>
      </c>
      <c r="I85">
        <f t="shared" si="9"/>
        <v>0</v>
      </c>
      <c r="J85">
        <f t="shared" si="10"/>
        <v>0</v>
      </c>
      <c r="K85">
        <f t="shared" si="11"/>
        <v>1</v>
      </c>
    </row>
    <row r="86" spans="2:11" ht="13.5" thickBot="1">
      <c r="B86" s="11">
        <v>84</v>
      </c>
      <c r="C86" s="8">
        <v>39874</v>
      </c>
      <c r="D86" s="7" t="s">
        <v>93</v>
      </c>
      <c r="E86" s="7" t="s">
        <v>94</v>
      </c>
      <c r="F86" s="15">
        <v>0</v>
      </c>
      <c r="G86" s="18">
        <v>1</v>
      </c>
      <c r="H86">
        <f t="shared" si="8"/>
        <v>0</v>
      </c>
      <c r="I86">
        <f t="shared" si="9"/>
        <v>0</v>
      </c>
      <c r="J86">
        <f t="shared" si="10"/>
        <v>1</v>
      </c>
      <c r="K86">
        <f t="shared" si="11"/>
        <v>0</v>
      </c>
    </row>
    <row r="87" spans="2:11" ht="13.5" thickBot="1">
      <c r="B87" s="11">
        <v>85</v>
      </c>
      <c r="C87" s="8">
        <v>39905</v>
      </c>
      <c r="D87" s="7" t="s">
        <v>94</v>
      </c>
      <c r="E87" s="7" t="s">
        <v>94</v>
      </c>
      <c r="F87" s="15">
        <v>1</v>
      </c>
      <c r="G87" s="18">
        <v>1</v>
      </c>
      <c r="H87">
        <f t="shared" si="8"/>
        <v>1</v>
      </c>
      <c r="I87">
        <f t="shared" si="9"/>
        <v>0</v>
      </c>
      <c r="J87">
        <f t="shared" si="10"/>
        <v>0</v>
      </c>
      <c r="K87">
        <f t="shared" si="11"/>
        <v>0</v>
      </c>
    </row>
    <row r="88" spans="2:11" ht="13.5" thickBot="1">
      <c r="B88" s="11">
        <v>86</v>
      </c>
      <c r="C88" s="8">
        <v>39935</v>
      </c>
      <c r="D88" s="7" t="s">
        <v>94</v>
      </c>
      <c r="E88" s="7" t="s">
        <v>93</v>
      </c>
      <c r="F88" s="15">
        <v>1</v>
      </c>
      <c r="G88" s="18">
        <v>0</v>
      </c>
      <c r="H88">
        <f t="shared" si="8"/>
        <v>0</v>
      </c>
      <c r="I88">
        <f t="shared" si="9"/>
        <v>1</v>
      </c>
      <c r="J88">
        <f t="shared" si="10"/>
        <v>0</v>
      </c>
      <c r="K88">
        <f t="shared" si="11"/>
        <v>0</v>
      </c>
    </row>
    <row r="89" spans="2:11" ht="13.5" thickBot="1">
      <c r="B89" s="11">
        <v>87</v>
      </c>
      <c r="C89" s="7" t="s">
        <v>123</v>
      </c>
      <c r="D89" s="7" t="s">
        <v>93</v>
      </c>
      <c r="E89" s="7" t="s">
        <v>93</v>
      </c>
      <c r="F89" s="15">
        <v>0</v>
      </c>
      <c r="G89" s="18">
        <v>0</v>
      </c>
      <c r="H89">
        <f t="shared" si="8"/>
        <v>0</v>
      </c>
      <c r="I89">
        <f t="shared" si="9"/>
        <v>0</v>
      </c>
      <c r="J89">
        <f t="shared" si="10"/>
        <v>0</v>
      </c>
      <c r="K89">
        <f t="shared" si="11"/>
        <v>1</v>
      </c>
    </row>
    <row r="90" spans="2:11" ht="13.5" thickBot="1">
      <c r="B90" s="11">
        <v>88</v>
      </c>
      <c r="C90" s="7"/>
      <c r="D90" s="7"/>
      <c r="E90" s="7"/>
      <c r="F90" s="15">
        <v>0</v>
      </c>
      <c r="G90" s="18">
        <v>0</v>
      </c>
      <c r="H90">
        <f t="shared" si="8"/>
        <v>0</v>
      </c>
      <c r="I90">
        <f t="shared" si="9"/>
        <v>0</v>
      </c>
      <c r="J90">
        <f t="shared" si="10"/>
        <v>0</v>
      </c>
      <c r="K90">
        <f t="shared" si="11"/>
        <v>1</v>
      </c>
    </row>
    <row r="91" spans="2:11" ht="13.5" thickBot="1">
      <c r="B91" s="11">
        <v>89</v>
      </c>
      <c r="C91" s="7"/>
      <c r="D91" s="7"/>
      <c r="E91" s="7"/>
      <c r="F91" s="15">
        <v>0</v>
      </c>
      <c r="G91" s="18">
        <v>0</v>
      </c>
      <c r="H91">
        <f t="shared" si="8"/>
        <v>0</v>
      </c>
      <c r="I91">
        <f t="shared" si="9"/>
        <v>0</v>
      </c>
      <c r="J91">
        <f t="shared" si="10"/>
        <v>0</v>
      </c>
      <c r="K91">
        <f t="shared" si="11"/>
        <v>1</v>
      </c>
    </row>
    <row r="92" spans="2:11" ht="13.5" thickBot="1">
      <c r="B92" s="11">
        <v>90</v>
      </c>
      <c r="C92" s="7"/>
      <c r="D92" s="7"/>
      <c r="E92" s="7"/>
      <c r="F92" s="15">
        <v>0</v>
      </c>
      <c r="G92" s="18">
        <v>0</v>
      </c>
      <c r="H92">
        <f t="shared" si="8"/>
        <v>0</v>
      </c>
      <c r="I92">
        <f t="shared" si="9"/>
        <v>0</v>
      </c>
      <c r="J92">
        <f t="shared" si="10"/>
        <v>0</v>
      </c>
      <c r="K92">
        <f t="shared" si="11"/>
        <v>1</v>
      </c>
    </row>
    <row r="93" spans="2:11" ht="13.5" thickBot="1">
      <c r="B93" s="11">
        <v>91</v>
      </c>
      <c r="C93" s="7"/>
      <c r="D93" s="7"/>
      <c r="E93" s="7"/>
      <c r="F93" s="15">
        <v>0</v>
      </c>
      <c r="G93" s="18">
        <v>0</v>
      </c>
      <c r="H93">
        <f t="shared" si="8"/>
        <v>0</v>
      </c>
      <c r="I93">
        <f t="shared" si="9"/>
        <v>0</v>
      </c>
      <c r="J93">
        <f t="shared" si="10"/>
        <v>0</v>
      </c>
      <c r="K93">
        <f t="shared" si="11"/>
        <v>1</v>
      </c>
    </row>
    <row r="94" spans="2:11" ht="13.5" thickBot="1">
      <c r="B94" s="11">
        <v>92</v>
      </c>
      <c r="C94" s="7"/>
      <c r="D94" s="7"/>
      <c r="E94" s="7"/>
      <c r="F94" s="15">
        <v>0</v>
      </c>
      <c r="G94" s="18">
        <v>0</v>
      </c>
      <c r="H94">
        <f t="shared" si="8"/>
        <v>0</v>
      </c>
      <c r="I94">
        <f t="shared" si="9"/>
        <v>0</v>
      </c>
      <c r="J94">
        <f t="shared" si="10"/>
        <v>0</v>
      </c>
      <c r="K94">
        <f t="shared" si="11"/>
        <v>1</v>
      </c>
    </row>
    <row r="95" spans="2:11" ht="13.5" thickBot="1">
      <c r="B95" s="11">
        <v>93</v>
      </c>
      <c r="C95" s="8">
        <v>40149</v>
      </c>
      <c r="D95" s="7" t="s">
        <v>93</v>
      </c>
      <c r="E95" s="7" t="s">
        <v>94</v>
      </c>
      <c r="F95" s="15">
        <v>0</v>
      </c>
      <c r="G95" s="18">
        <v>1</v>
      </c>
      <c r="H95">
        <f t="shared" si="8"/>
        <v>0</v>
      </c>
      <c r="I95">
        <f t="shared" si="9"/>
        <v>0</v>
      </c>
      <c r="J95">
        <f t="shared" si="10"/>
        <v>1</v>
      </c>
      <c r="K95">
        <f t="shared" si="11"/>
        <v>0</v>
      </c>
    </row>
    <row r="96" spans="2:11" ht="13.5" thickBot="1">
      <c r="B96" s="11">
        <v>94</v>
      </c>
      <c r="C96" s="7" t="s">
        <v>124</v>
      </c>
      <c r="D96" s="7" t="s">
        <v>93</v>
      </c>
      <c r="E96" s="7" t="s">
        <v>93</v>
      </c>
      <c r="F96" s="15">
        <v>0</v>
      </c>
      <c r="G96" s="18">
        <v>0</v>
      </c>
      <c r="H96">
        <f t="shared" si="8"/>
        <v>0</v>
      </c>
      <c r="I96">
        <f t="shared" si="9"/>
        <v>0</v>
      </c>
      <c r="J96">
        <f t="shared" si="10"/>
        <v>0</v>
      </c>
      <c r="K96">
        <f t="shared" si="11"/>
        <v>1</v>
      </c>
    </row>
    <row r="97" spans="2:11" ht="13.5" thickBot="1">
      <c r="B97" s="11">
        <v>95</v>
      </c>
      <c r="C97" s="7"/>
      <c r="D97" s="7"/>
      <c r="E97" s="7"/>
      <c r="F97" s="15">
        <v>0</v>
      </c>
      <c r="G97" s="18">
        <v>0</v>
      </c>
      <c r="H97">
        <f t="shared" si="8"/>
        <v>0</v>
      </c>
      <c r="I97">
        <f t="shared" si="9"/>
        <v>0</v>
      </c>
      <c r="J97">
        <f t="shared" si="10"/>
        <v>0</v>
      </c>
      <c r="K97">
        <f t="shared" si="11"/>
        <v>1</v>
      </c>
    </row>
    <row r="98" spans="2:11" ht="13.5" thickBot="1">
      <c r="B98" s="11">
        <v>96</v>
      </c>
      <c r="C98" s="7"/>
      <c r="D98" s="7"/>
      <c r="E98" s="7"/>
      <c r="F98" s="15">
        <v>0</v>
      </c>
      <c r="G98" s="18">
        <v>0</v>
      </c>
      <c r="H98">
        <f t="shared" si="8"/>
        <v>0</v>
      </c>
      <c r="I98">
        <f t="shared" si="9"/>
        <v>0</v>
      </c>
      <c r="J98">
        <f t="shared" si="10"/>
        <v>0</v>
      </c>
      <c r="K98">
        <f t="shared" si="11"/>
        <v>1</v>
      </c>
    </row>
    <row r="99" spans="2:11" ht="13.5" thickBot="1">
      <c r="B99" s="11">
        <v>97</v>
      </c>
      <c r="C99" s="7" t="s">
        <v>125</v>
      </c>
      <c r="D99" s="7" t="s">
        <v>93</v>
      </c>
      <c r="E99" s="7" t="s">
        <v>94</v>
      </c>
      <c r="F99" s="15">
        <v>0</v>
      </c>
      <c r="G99" s="18">
        <v>1</v>
      </c>
      <c r="H99">
        <f aca="true" t="shared" si="12" ref="H99:H130">IF(AND(F99,G99),1,0)</f>
        <v>0</v>
      </c>
      <c r="I99">
        <f aca="true" t="shared" si="13" ref="I99:I130">IF(AND(F99,(NOT(G99))),1,0)</f>
        <v>0</v>
      </c>
      <c r="J99">
        <f aca="true" t="shared" si="14" ref="J99:J130">IF(AND(NOT(F99),G99),1,0)</f>
        <v>1</v>
      </c>
      <c r="K99">
        <f aca="true" t="shared" si="15" ref="K99:K130">IF(AND((NOT(F99)),(NOT(G99))),1,0)</f>
        <v>0</v>
      </c>
    </row>
    <row r="100" spans="2:11" ht="13.5" thickBot="1">
      <c r="B100" s="11">
        <v>98</v>
      </c>
      <c r="C100" s="7" t="s">
        <v>126</v>
      </c>
      <c r="D100" s="7" t="s">
        <v>93</v>
      </c>
      <c r="E100" s="7" t="s">
        <v>94</v>
      </c>
      <c r="F100" s="15">
        <v>0</v>
      </c>
      <c r="G100" s="18">
        <v>1</v>
      </c>
      <c r="H100">
        <f t="shared" si="12"/>
        <v>0</v>
      </c>
      <c r="I100">
        <f t="shared" si="13"/>
        <v>0</v>
      </c>
      <c r="J100">
        <f t="shared" si="14"/>
        <v>1</v>
      </c>
      <c r="K100">
        <f t="shared" si="15"/>
        <v>0</v>
      </c>
    </row>
    <row r="101" spans="2:11" ht="13.5" thickBot="1">
      <c r="B101" s="11">
        <v>99</v>
      </c>
      <c r="C101" s="7" t="s">
        <v>127</v>
      </c>
      <c r="D101" s="7" t="s">
        <v>93</v>
      </c>
      <c r="E101" s="7" t="s">
        <v>93</v>
      </c>
      <c r="F101" s="15">
        <v>0</v>
      </c>
      <c r="G101" s="18">
        <v>0</v>
      </c>
      <c r="H101">
        <f t="shared" si="12"/>
        <v>0</v>
      </c>
      <c r="I101">
        <f t="shared" si="13"/>
        <v>0</v>
      </c>
      <c r="J101">
        <f t="shared" si="14"/>
        <v>0</v>
      </c>
      <c r="K101">
        <f t="shared" si="15"/>
        <v>1</v>
      </c>
    </row>
    <row r="102" spans="2:11" ht="13.5" thickBot="1">
      <c r="B102" s="11">
        <v>100</v>
      </c>
      <c r="C102" s="7"/>
      <c r="D102" s="7"/>
      <c r="E102" s="7"/>
      <c r="F102" s="15">
        <v>0</v>
      </c>
      <c r="G102" s="18">
        <v>0</v>
      </c>
      <c r="H102">
        <f t="shared" si="12"/>
        <v>0</v>
      </c>
      <c r="I102">
        <f t="shared" si="13"/>
        <v>0</v>
      </c>
      <c r="J102">
        <f t="shared" si="14"/>
        <v>0</v>
      </c>
      <c r="K102">
        <f t="shared" si="15"/>
        <v>1</v>
      </c>
    </row>
    <row r="103" spans="2:11" ht="13.5" thickBot="1">
      <c r="B103" s="11">
        <v>101</v>
      </c>
      <c r="C103" s="7"/>
      <c r="D103" s="7"/>
      <c r="E103" s="7"/>
      <c r="F103" s="15">
        <v>0</v>
      </c>
      <c r="G103" s="18">
        <v>0</v>
      </c>
      <c r="H103">
        <f t="shared" si="12"/>
        <v>0</v>
      </c>
      <c r="I103">
        <f t="shared" si="13"/>
        <v>0</v>
      </c>
      <c r="J103">
        <f t="shared" si="14"/>
        <v>0</v>
      </c>
      <c r="K103">
        <f t="shared" si="15"/>
        <v>1</v>
      </c>
    </row>
    <row r="104" spans="2:11" ht="13.5" thickBot="1">
      <c r="B104" s="11">
        <v>102</v>
      </c>
      <c r="C104" s="7"/>
      <c r="D104" s="7"/>
      <c r="E104" s="7"/>
      <c r="F104" s="15">
        <v>0</v>
      </c>
      <c r="G104" s="18">
        <v>0</v>
      </c>
      <c r="H104">
        <f t="shared" si="12"/>
        <v>0</v>
      </c>
      <c r="I104">
        <f t="shared" si="13"/>
        <v>0</v>
      </c>
      <c r="J104">
        <f t="shared" si="14"/>
        <v>0</v>
      </c>
      <c r="K104">
        <f t="shared" si="15"/>
        <v>1</v>
      </c>
    </row>
    <row r="105" spans="2:11" ht="13.5" thickBot="1">
      <c r="B105" s="11">
        <v>103</v>
      </c>
      <c r="C105" s="7" t="s">
        <v>128</v>
      </c>
      <c r="D105" s="7" t="s">
        <v>93</v>
      </c>
      <c r="E105" s="7" t="s">
        <v>94</v>
      </c>
      <c r="F105" s="15">
        <v>0</v>
      </c>
      <c r="G105" s="18">
        <v>1</v>
      </c>
      <c r="H105">
        <f t="shared" si="12"/>
        <v>0</v>
      </c>
      <c r="I105">
        <f t="shared" si="13"/>
        <v>0</v>
      </c>
      <c r="J105">
        <f t="shared" si="14"/>
        <v>1</v>
      </c>
      <c r="K105">
        <f t="shared" si="15"/>
        <v>0</v>
      </c>
    </row>
    <row r="106" spans="2:11" ht="13.5" thickBot="1">
      <c r="B106" s="11">
        <v>104</v>
      </c>
      <c r="C106" s="7" t="s">
        <v>129</v>
      </c>
      <c r="D106" s="7" t="s">
        <v>93</v>
      </c>
      <c r="E106" s="7" t="s">
        <v>93</v>
      </c>
      <c r="F106" s="15">
        <v>0</v>
      </c>
      <c r="G106" s="18">
        <v>0</v>
      </c>
      <c r="H106">
        <f t="shared" si="12"/>
        <v>0</v>
      </c>
      <c r="I106">
        <f t="shared" si="13"/>
        <v>0</v>
      </c>
      <c r="J106">
        <f t="shared" si="14"/>
        <v>0</v>
      </c>
      <c r="K106">
        <f t="shared" si="15"/>
        <v>1</v>
      </c>
    </row>
    <row r="107" spans="2:11" ht="13.5" thickBot="1">
      <c r="B107" s="11">
        <v>105</v>
      </c>
      <c r="C107" s="7" t="s">
        <v>130</v>
      </c>
      <c r="D107" s="7" t="s">
        <v>93</v>
      </c>
      <c r="E107" s="7" t="s">
        <v>94</v>
      </c>
      <c r="F107" s="15">
        <v>0</v>
      </c>
      <c r="G107" s="18">
        <v>1</v>
      </c>
      <c r="H107">
        <f t="shared" si="12"/>
        <v>0</v>
      </c>
      <c r="I107">
        <f t="shared" si="13"/>
        <v>0</v>
      </c>
      <c r="J107">
        <f t="shared" si="14"/>
        <v>1</v>
      </c>
      <c r="K107">
        <f t="shared" si="15"/>
        <v>0</v>
      </c>
    </row>
    <row r="108" spans="2:11" ht="13.5" thickBot="1">
      <c r="B108" s="11">
        <v>106</v>
      </c>
      <c r="C108" s="7" t="s">
        <v>131</v>
      </c>
      <c r="D108" s="7" t="s">
        <v>93</v>
      </c>
      <c r="E108" s="7" t="s">
        <v>93</v>
      </c>
      <c r="F108" s="15">
        <v>0</v>
      </c>
      <c r="G108" s="18">
        <v>0</v>
      </c>
      <c r="H108">
        <f t="shared" si="12"/>
        <v>0</v>
      </c>
      <c r="I108">
        <f t="shared" si="13"/>
        <v>0</v>
      </c>
      <c r="J108">
        <f t="shared" si="14"/>
        <v>0</v>
      </c>
      <c r="K108">
        <f t="shared" si="15"/>
        <v>1</v>
      </c>
    </row>
    <row r="109" spans="2:11" ht="13.5" thickBot="1">
      <c r="B109" s="11">
        <v>107</v>
      </c>
      <c r="C109" s="7"/>
      <c r="D109" s="7"/>
      <c r="E109" s="7"/>
      <c r="F109" s="15">
        <v>0</v>
      </c>
      <c r="G109" s="18">
        <v>0</v>
      </c>
      <c r="H109">
        <f t="shared" si="12"/>
        <v>0</v>
      </c>
      <c r="I109">
        <f t="shared" si="13"/>
        <v>0</v>
      </c>
      <c r="J109">
        <f t="shared" si="14"/>
        <v>0</v>
      </c>
      <c r="K109">
        <f t="shared" si="15"/>
        <v>1</v>
      </c>
    </row>
    <row r="110" spans="2:11" ht="13.5" thickBot="1">
      <c r="B110" s="11">
        <v>108</v>
      </c>
      <c r="C110" s="7"/>
      <c r="D110" s="7"/>
      <c r="E110" s="7"/>
      <c r="F110" s="15">
        <v>0</v>
      </c>
      <c r="G110" s="18">
        <v>0</v>
      </c>
      <c r="H110">
        <f t="shared" si="12"/>
        <v>0</v>
      </c>
      <c r="I110">
        <f t="shared" si="13"/>
        <v>0</v>
      </c>
      <c r="J110">
        <f t="shared" si="14"/>
        <v>0</v>
      </c>
      <c r="K110">
        <f t="shared" si="15"/>
        <v>1</v>
      </c>
    </row>
    <row r="111" spans="2:11" ht="13.5" thickBot="1">
      <c r="B111" s="11">
        <v>109</v>
      </c>
      <c r="C111" s="7" t="s">
        <v>132</v>
      </c>
      <c r="D111" s="7" t="s">
        <v>93</v>
      </c>
      <c r="E111" s="7" t="s">
        <v>94</v>
      </c>
      <c r="F111" s="15">
        <v>0</v>
      </c>
      <c r="G111" s="18">
        <v>1</v>
      </c>
      <c r="H111">
        <f t="shared" si="12"/>
        <v>0</v>
      </c>
      <c r="I111">
        <f t="shared" si="13"/>
        <v>0</v>
      </c>
      <c r="J111">
        <f t="shared" si="14"/>
        <v>1</v>
      </c>
      <c r="K111">
        <f t="shared" si="15"/>
        <v>0</v>
      </c>
    </row>
    <row r="112" spans="2:11" ht="13.5" thickBot="1">
      <c r="B112" s="11">
        <v>110</v>
      </c>
      <c r="C112" s="8">
        <v>39816</v>
      </c>
      <c r="D112" s="7" t="s">
        <v>93</v>
      </c>
      <c r="E112" s="7" t="s">
        <v>94</v>
      </c>
      <c r="F112" s="15">
        <v>0</v>
      </c>
      <c r="G112" s="18">
        <v>1</v>
      </c>
      <c r="H112">
        <f t="shared" si="12"/>
        <v>0</v>
      </c>
      <c r="I112">
        <f t="shared" si="13"/>
        <v>0</v>
      </c>
      <c r="J112">
        <f t="shared" si="14"/>
        <v>1</v>
      </c>
      <c r="K112">
        <f t="shared" si="15"/>
        <v>0</v>
      </c>
    </row>
    <row r="113" spans="2:11" ht="13.5" thickBot="1">
      <c r="B113" s="11">
        <v>111</v>
      </c>
      <c r="C113" s="8">
        <v>39847</v>
      </c>
      <c r="D113" s="7" t="s">
        <v>93</v>
      </c>
      <c r="E113" s="7" t="s">
        <v>93</v>
      </c>
      <c r="F113" s="15">
        <v>0</v>
      </c>
      <c r="G113" s="18">
        <v>0</v>
      </c>
      <c r="H113">
        <f t="shared" si="12"/>
        <v>0</v>
      </c>
      <c r="I113">
        <f t="shared" si="13"/>
        <v>0</v>
      </c>
      <c r="J113">
        <f t="shared" si="14"/>
        <v>0</v>
      </c>
      <c r="K113">
        <f t="shared" si="15"/>
        <v>1</v>
      </c>
    </row>
    <row r="114" spans="2:12" ht="13.5" thickBot="1">
      <c r="B114" s="11">
        <v>112</v>
      </c>
      <c r="C114" s="8">
        <v>39875</v>
      </c>
      <c r="D114" s="7" t="s">
        <v>94</v>
      </c>
      <c r="E114" s="7" t="s">
        <v>94</v>
      </c>
      <c r="F114" s="15">
        <v>1</v>
      </c>
      <c r="G114" s="18">
        <v>1</v>
      </c>
      <c r="H114">
        <f t="shared" si="12"/>
        <v>1</v>
      </c>
      <c r="I114">
        <f t="shared" si="13"/>
        <v>0</v>
      </c>
      <c r="J114">
        <f t="shared" si="14"/>
        <v>0</v>
      </c>
      <c r="K114">
        <f t="shared" si="15"/>
        <v>0</v>
      </c>
      <c r="L114">
        <v>0.5</v>
      </c>
    </row>
    <row r="115" spans="2:14" ht="13.5" thickBot="1">
      <c r="B115" s="11">
        <v>113</v>
      </c>
      <c r="C115" s="8">
        <v>39875</v>
      </c>
      <c r="D115" s="7" t="s">
        <v>93</v>
      </c>
      <c r="E115" s="7" t="s">
        <v>94</v>
      </c>
      <c r="F115" s="15">
        <v>0</v>
      </c>
      <c r="G115" s="18">
        <v>1</v>
      </c>
      <c r="H115">
        <f t="shared" si="12"/>
        <v>0</v>
      </c>
      <c r="I115">
        <f t="shared" si="13"/>
        <v>0</v>
      </c>
      <c r="J115">
        <f t="shared" si="14"/>
        <v>1</v>
      </c>
      <c r="K115">
        <f t="shared" si="15"/>
        <v>0</v>
      </c>
      <c r="N115">
        <v>0.5</v>
      </c>
    </row>
    <row r="116" spans="2:11" ht="13.5" thickBot="1">
      <c r="B116" s="11">
        <v>114</v>
      </c>
      <c r="C116" s="8">
        <v>39906</v>
      </c>
      <c r="D116" s="7" t="s">
        <v>94</v>
      </c>
      <c r="E116" s="7" t="s">
        <v>93</v>
      </c>
      <c r="F116" s="15">
        <v>1</v>
      </c>
      <c r="G116" s="18">
        <v>0</v>
      </c>
      <c r="H116">
        <f t="shared" si="12"/>
        <v>0</v>
      </c>
      <c r="I116">
        <f t="shared" si="13"/>
        <v>1</v>
      </c>
      <c r="J116">
        <f t="shared" si="14"/>
        <v>0</v>
      </c>
      <c r="K116">
        <f t="shared" si="15"/>
        <v>0</v>
      </c>
    </row>
    <row r="117" spans="2:11" ht="13.5" thickBot="1">
      <c r="B117" s="11">
        <v>115</v>
      </c>
      <c r="C117" s="7" t="s">
        <v>133</v>
      </c>
      <c r="D117" s="7" t="s">
        <v>93</v>
      </c>
      <c r="E117" s="7" t="s">
        <v>93</v>
      </c>
      <c r="F117" s="15">
        <v>0</v>
      </c>
      <c r="G117" s="18">
        <v>0</v>
      </c>
      <c r="H117">
        <f t="shared" si="12"/>
        <v>0</v>
      </c>
      <c r="I117">
        <f t="shared" si="13"/>
        <v>0</v>
      </c>
      <c r="J117">
        <f t="shared" si="14"/>
        <v>0</v>
      </c>
      <c r="K117">
        <f t="shared" si="15"/>
        <v>1</v>
      </c>
    </row>
    <row r="118" spans="2:11" ht="13.5" thickBot="1">
      <c r="B118" s="11">
        <v>116</v>
      </c>
      <c r="C118" s="7"/>
      <c r="D118" s="7"/>
      <c r="E118" s="7"/>
      <c r="F118" s="15">
        <v>0</v>
      </c>
      <c r="G118" s="18">
        <v>0</v>
      </c>
      <c r="H118">
        <f t="shared" si="12"/>
        <v>0</v>
      </c>
      <c r="I118">
        <f t="shared" si="13"/>
        <v>0</v>
      </c>
      <c r="J118">
        <f t="shared" si="14"/>
        <v>0</v>
      </c>
      <c r="K118">
        <f t="shared" si="15"/>
        <v>1</v>
      </c>
    </row>
    <row r="119" spans="2:11" ht="13.5" thickBot="1">
      <c r="B119" s="11">
        <v>117</v>
      </c>
      <c r="C119" s="7"/>
      <c r="D119" s="7"/>
      <c r="E119" s="7"/>
      <c r="F119" s="15">
        <v>0</v>
      </c>
      <c r="G119" s="18">
        <v>0</v>
      </c>
      <c r="H119">
        <f t="shared" si="12"/>
        <v>0</v>
      </c>
      <c r="I119">
        <f t="shared" si="13"/>
        <v>0</v>
      </c>
      <c r="J119">
        <f t="shared" si="14"/>
        <v>0</v>
      </c>
      <c r="K119">
        <f t="shared" si="15"/>
        <v>1</v>
      </c>
    </row>
    <row r="120" spans="2:11" ht="13.5" thickBot="1">
      <c r="B120" s="11">
        <v>118</v>
      </c>
      <c r="C120" s="7"/>
      <c r="D120" s="7"/>
      <c r="E120" s="7"/>
      <c r="F120" s="15">
        <v>0</v>
      </c>
      <c r="G120" s="18">
        <v>0</v>
      </c>
      <c r="H120">
        <f t="shared" si="12"/>
        <v>0</v>
      </c>
      <c r="I120">
        <f t="shared" si="13"/>
        <v>0</v>
      </c>
      <c r="J120">
        <f t="shared" si="14"/>
        <v>0</v>
      </c>
      <c r="K120">
        <f t="shared" si="15"/>
        <v>1</v>
      </c>
    </row>
    <row r="121" spans="2:12" ht="13.5" thickBot="1">
      <c r="B121" s="11">
        <v>119</v>
      </c>
      <c r="C121" s="8">
        <v>40059</v>
      </c>
      <c r="D121" s="7" t="s">
        <v>94</v>
      </c>
      <c r="E121" s="7" t="s">
        <v>94</v>
      </c>
      <c r="F121" s="15">
        <v>1</v>
      </c>
      <c r="G121" s="18">
        <v>1</v>
      </c>
      <c r="H121">
        <f t="shared" si="12"/>
        <v>1</v>
      </c>
      <c r="I121">
        <f t="shared" si="13"/>
        <v>0</v>
      </c>
      <c r="J121">
        <f t="shared" si="14"/>
        <v>0</v>
      </c>
      <c r="K121">
        <f t="shared" si="15"/>
        <v>0</v>
      </c>
      <c r="L121">
        <v>0.5</v>
      </c>
    </row>
    <row r="122" spans="2:14" ht="13.5" thickBot="1">
      <c r="B122" s="11">
        <v>120</v>
      </c>
      <c r="C122" s="8">
        <v>40059</v>
      </c>
      <c r="D122" s="7" t="s">
        <v>93</v>
      </c>
      <c r="E122" s="7" t="s">
        <v>94</v>
      </c>
      <c r="F122" s="15">
        <v>0</v>
      </c>
      <c r="G122" s="18">
        <v>1</v>
      </c>
      <c r="H122">
        <f t="shared" si="12"/>
        <v>0</v>
      </c>
      <c r="I122">
        <f t="shared" si="13"/>
        <v>0</v>
      </c>
      <c r="J122">
        <f t="shared" si="14"/>
        <v>1</v>
      </c>
      <c r="K122">
        <f t="shared" si="15"/>
        <v>0</v>
      </c>
      <c r="N122">
        <v>0.5</v>
      </c>
    </row>
    <row r="123" spans="2:11" ht="13.5" thickBot="1">
      <c r="B123" s="11">
        <v>121</v>
      </c>
      <c r="C123" s="8">
        <v>40089</v>
      </c>
      <c r="D123" s="7" t="s">
        <v>94</v>
      </c>
      <c r="E123" s="7" t="s">
        <v>94</v>
      </c>
      <c r="F123" s="15">
        <v>1</v>
      </c>
      <c r="G123" s="18">
        <v>1</v>
      </c>
      <c r="H123">
        <f t="shared" si="12"/>
        <v>1</v>
      </c>
      <c r="I123">
        <f t="shared" si="13"/>
        <v>0</v>
      </c>
      <c r="J123">
        <f t="shared" si="14"/>
        <v>0</v>
      </c>
      <c r="K123">
        <f t="shared" si="15"/>
        <v>0</v>
      </c>
    </row>
    <row r="124" spans="2:11" ht="13.5" thickBot="1">
      <c r="B124" s="11">
        <v>122</v>
      </c>
      <c r="C124" s="8">
        <v>40120</v>
      </c>
      <c r="D124" s="7" t="s">
        <v>94</v>
      </c>
      <c r="E124" s="7" t="s">
        <v>94</v>
      </c>
      <c r="F124" s="15">
        <v>1</v>
      </c>
      <c r="G124" s="18">
        <v>1</v>
      </c>
      <c r="H124">
        <f t="shared" si="12"/>
        <v>1</v>
      </c>
      <c r="I124">
        <f t="shared" si="13"/>
        <v>0</v>
      </c>
      <c r="J124">
        <f t="shared" si="14"/>
        <v>0</v>
      </c>
      <c r="K124">
        <f t="shared" si="15"/>
        <v>0</v>
      </c>
    </row>
    <row r="125" spans="2:11" ht="13.5" thickBot="1">
      <c r="B125" s="11">
        <v>123</v>
      </c>
      <c r="C125" s="7" t="s">
        <v>134</v>
      </c>
      <c r="D125" s="7" t="s">
        <v>94</v>
      </c>
      <c r="E125" s="7" t="s">
        <v>94</v>
      </c>
      <c r="F125" s="15">
        <v>1</v>
      </c>
      <c r="G125" s="18">
        <v>1</v>
      </c>
      <c r="H125">
        <f t="shared" si="12"/>
        <v>1</v>
      </c>
      <c r="I125">
        <f t="shared" si="13"/>
        <v>0</v>
      </c>
      <c r="J125">
        <f t="shared" si="14"/>
        <v>0</v>
      </c>
      <c r="K125">
        <f t="shared" si="15"/>
        <v>0</v>
      </c>
    </row>
    <row r="126" spans="2:11" ht="13.5" thickBot="1">
      <c r="B126" s="11">
        <v>124</v>
      </c>
      <c r="C126" s="7" t="s">
        <v>135</v>
      </c>
      <c r="D126" s="7" t="s">
        <v>93</v>
      </c>
      <c r="E126" s="7" t="s">
        <v>93</v>
      </c>
      <c r="F126" s="15">
        <v>0</v>
      </c>
      <c r="G126" s="18">
        <v>0</v>
      </c>
      <c r="H126">
        <f t="shared" si="12"/>
        <v>0</v>
      </c>
      <c r="I126">
        <f t="shared" si="13"/>
        <v>0</v>
      </c>
      <c r="J126">
        <f t="shared" si="14"/>
        <v>0</v>
      </c>
      <c r="K126">
        <f t="shared" si="15"/>
        <v>1</v>
      </c>
    </row>
    <row r="127" spans="2:11" ht="13.5" thickBot="1">
      <c r="B127" s="11">
        <v>125</v>
      </c>
      <c r="C127" s="7"/>
      <c r="D127" s="7"/>
      <c r="E127" s="7"/>
      <c r="F127" s="15">
        <v>0</v>
      </c>
      <c r="G127" s="18">
        <v>0</v>
      </c>
      <c r="H127">
        <f t="shared" si="12"/>
        <v>0</v>
      </c>
      <c r="I127">
        <f t="shared" si="13"/>
        <v>0</v>
      </c>
      <c r="J127">
        <f t="shared" si="14"/>
        <v>0</v>
      </c>
      <c r="K127">
        <f t="shared" si="15"/>
        <v>1</v>
      </c>
    </row>
    <row r="128" spans="2:11" ht="13.5" thickBot="1">
      <c r="B128" s="11">
        <v>126</v>
      </c>
      <c r="C128" s="7"/>
      <c r="D128" s="7"/>
      <c r="E128" s="7"/>
      <c r="F128" s="15">
        <v>0</v>
      </c>
      <c r="G128" s="18">
        <v>0</v>
      </c>
      <c r="H128">
        <f t="shared" si="12"/>
        <v>0</v>
      </c>
      <c r="I128">
        <f t="shared" si="13"/>
        <v>0</v>
      </c>
      <c r="J128">
        <f t="shared" si="14"/>
        <v>0</v>
      </c>
      <c r="K128">
        <f t="shared" si="15"/>
        <v>1</v>
      </c>
    </row>
    <row r="129" spans="2:11" ht="13.5" thickBot="1">
      <c r="B129" s="11">
        <v>127</v>
      </c>
      <c r="C129" s="7"/>
      <c r="D129" s="7"/>
      <c r="E129" s="7"/>
      <c r="F129" s="15">
        <v>0</v>
      </c>
      <c r="G129" s="18">
        <v>0</v>
      </c>
      <c r="H129">
        <f t="shared" si="12"/>
        <v>0</v>
      </c>
      <c r="I129">
        <f t="shared" si="13"/>
        <v>0</v>
      </c>
      <c r="J129">
        <f t="shared" si="14"/>
        <v>0</v>
      </c>
      <c r="K129">
        <f t="shared" si="15"/>
        <v>1</v>
      </c>
    </row>
    <row r="130" spans="2:11" ht="13.5" thickBot="1">
      <c r="B130" s="11">
        <v>128</v>
      </c>
      <c r="C130" s="7"/>
      <c r="D130" s="7"/>
      <c r="E130" s="7"/>
      <c r="F130" s="15">
        <v>0</v>
      </c>
      <c r="G130" s="18">
        <v>0</v>
      </c>
      <c r="H130">
        <f t="shared" si="12"/>
        <v>0</v>
      </c>
      <c r="I130">
        <f t="shared" si="13"/>
        <v>0</v>
      </c>
      <c r="J130">
        <f t="shared" si="14"/>
        <v>0</v>
      </c>
      <c r="K130">
        <f t="shared" si="15"/>
        <v>1</v>
      </c>
    </row>
    <row r="131" spans="2:11" ht="13.5" thickBot="1">
      <c r="B131" s="11">
        <v>129</v>
      </c>
      <c r="C131" s="7" t="s">
        <v>136</v>
      </c>
      <c r="D131" s="7" t="s">
        <v>137</v>
      </c>
      <c r="E131" s="7" t="s">
        <v>94</v>
      </c>
      <c r="F131" s="15">
        <v>0</v>
      </c>
      <c r="G131" s="18">
        <v>1</v>
      </c>
      <c r="H131">
        <f>IF(AND(F131,G131),1,0)</f>
        <v>0</v>
      </c>
      <c r="I131">
        <f aca="true" t="shared" si="16" ref="I131:I144">IF(AND(F131,(NOT(G131))),1,0)</f>
        <v>0</v>
      </c>
      <c r="J131">
        <f aca="true" t="shared" si="17" ref="J131:J144">IF(AND(NOT(F131),G131),1,0)</f>
        <v>1</v>
      </c>
      <c r="K131">
        <f aca="true" t="shared" si="18" ref="K131:K144">IF(AND((NOT(F131)),(NOT(G131))),1,0)</f>
        <v>0</v>
      </c>
    </row>
    <row r="132" spans="2:11" ht="13.5" thickBot="1">
      <c r="B132" s="11">
        <v>130</v>
      </c>
      <c r="C132" s="7" t="s">
        <v>138</v>
      </c>
      <c r="D132" s="7" t="s">
        <v>93</v>
      </c>
      <c r="E132" s="7" t="s">
        <v>94</v>
      </c>
      <c r="F132" s="15">
        <v>0</v>
      </c>
      <c r="G132" s="18">
        <v>1</v>
      </c>
      <c r="H132">
        <f>IF(AND(F132,G132),1,0)</f>
        <v>0</v>
      </c>
      <c r="I132">
        <f t="shared" si="16"/>
        <v>0</v>
      </c>
      <c r="J132">
        <f t="shared" si="17"/>
        <v>1</v>
      </c>
      <c r="K132">
        <f t="shared" si="18"/>
        <v>0</v>
      </c>
    </row>
    <row r="133" spans="2:11" ht="13.5" thickBot="1">
      <c r="B133" s="11">
        <v>131</v>
      </c>
      <c r="C133" s="7" t="s">
        <v>139</v>
      </c>
      <c r="D133" s="7" t="s">
        <v>93</v>
      </c>
      <c r="E133" s="7" t="s">
        <v>93</v>
      </c>
      <c r="F133" s="15">
        <v>0</v>
      </c>
      <c r="G133" s="18">
        <v>0</v>
      </c>
      <c r="H133">
        <f>IF(AND(F133,G133),1,0)</f>
        <v>0</v>
      </c>
      <c r="I133">
        <f t="shared" si="16"/>
        <v>0</v>
      </c>
      <c r="J133">
        <f t="shared" si="17"/>
        <v>0</v>
      </c>
      <c r="K133">
        <f t="shared" si="18"/>
        <v>1</v>
      </c>
    </row>
    <row r="134" spans="2:11" ht="13.5" thickBot="1">
      <c r="B134" s="12">
        <v>132</v>
      </c>
      <c r="C134" s="20"/>
      <c r="D134" s="20"/>
      <c r="E134" s="20"/>
      <c r="F134" s="15">
        <v>0</v>
      </c>
      <c r="G134" s="18">
        <v>0</v>
      </c>
      <c r="H134">
        <f>IF(AND(F134,G134),1,0)</f>
        <v>0</v>
      </c>
      <c r="I134">
        <f t="shared" si="16"/>
        <v>0</v>
      </c>
      <c r="J134">
        <f t="shared" si="17"/>
        <v>0</v>
      </c>
      <c r="K134">
        <f t="shared" si="18"/>
        <v>1</v>
      </c>
    </row>
    <row r="135" spans="2:11" ht="13.5" thickBot="1">
      <c r="B135" s="12">
        <v>133</v>
      </c>
      <c r="C135" s="20"/>
      <c r="D135" s="20"/>
      <c r="E135" s="20"/>
      <c r="F135" s="15">
        <v>0</v>
      </c>
      <c r="G135" s="18">
        <v>0</v>
      </c>
      <c r="H135">
        <f>IF(AND(F135,G135),1,0)</f>
        <v>0</v>
      </c>
      <c r="I135">
        <f t="shared" si="16"/>
        <v>0</v>
      </c>
      <c r="J135">
        <f t="shared" si="17"/>
        <v>0</v>
      </c>
      <c r="K135">
        <f t="shared" si="18"/>
        <v>1</v>
      </c>
    </row>
    <row r="136" spans="2:11" ht="13.5" thickBot="1">
      <c r="B136" s="12">
        <v>134</v>
      </c>
      <c r="C136" s="20"/>
      <c r="D136" s="20"/>
      <c r="E136" s="20"/>
      <c r="F136" s="15">
        <v>0</v>
      </c>
      <c r="G136" s="18">
        <v>0</v>
      </c>
      <c r="H136">
        <f>IF(AND(F136,G136),1,0)</f>
        <v>0</v>
      </c>
      <c r="I136">
        <f t="shared" si="16"/>
        <v>0</v>
      </c>
      <c r="J136">
        <f t="shared" si="17"/>
        <v>0</v>
      </c>
      <c r="K136">
        <f t="shared" si="18"/>
        <v>1</v>
      </c>
    </row>
    <row r="137" spans="2:11" ht="13.5" thickBot="1">
      <c r="B137" s="12">
        <v>135</v>
      </c>
      <c r="C137" s="20"/>
      <c r="D137" s="20"/>
      <c r="E137" s="20"/>
      <c r="F137" s="15">
        <v>0</v>
      </c>
      <c r="G137" s="18">
        <v>0</v>
      </c>
      <c r="H137">
        <f>IF(AND(F137,G137),1,0)</f>
        <v>0</v>
      </c>
      <c r="I137">
        <f t="shared" si="16"/>
        <v>0</v>
      </c>
      <c r="J137">
        <f t="shared" si="17"/>
        <v>0</v>
      </c>
      <c r="K137">
        <f t="shared" si="18"/>
        <v>1</v>
      </c>
    </row>
    <row r="138" spans="2:11" ht="13.5" thickBot="1">
      <c r="B138" s="12">
        <v>136</v>
      </c>
      <c r="C138" s="20"/>
      <c r="D138" s="20"/>
      <c r="E138" s="20"/>
      <c r="F138" s="15">
        <v>0</v>
      </c>
      <c r="G138" s="18">
        <v>0</v>
      </c>
      <c r="H138">
        <f>IF(AND(F138,G138),1,0)</f>
        <v>0</v>
      </c>
      <c r="I138">
        <f t="shared" si="16"/>
        <v>0</v>
      </c>
      <c r="J138">
        <f t="shared" si="17"/>
        <v>0</v>
      </c>
      <c r="K138">
        <f t="shared" si="18"/>
        <v>1</v>
      </c>
    </row>
    <row r="139" spans="2:11" ht="13.5" thickBot="1">
      <c r="B139" s="12">
        <v>137</v>
      </c>
      <c r="C139" s="20"/>
      <c r="D139" s="20"/>
      <c r="E139" s="20"/>
      <c r="F139" s="15">
        <v>0</v>
      </c>
      <c r="G139" s="18">
        <v>0</v>
      </c>
      <c r="H139">
        <f>IF(AND(F139,G139),1,0)</f>
        <v>0</v>
      </c>
      <c r="I139">
        <f t="shared" si="16"/>
        <v>0</v>
      </c>
      <c r="J139">
        <f t="shared" si="17"/>
        <v>0</v>
      </c>
      <c r="K139">
        <f t="shared" si="18"/>
        <v>1</v>
      </c>
    </row>
    <row r="140" spans="2:11" ht="13.5" thickBot="1">
      <c r="B140" s="13">
        <v>138</v>
      </c>
      <c r="C140" s="20"/>
      <c r="D140" s="20"/>
      <c r="E140" s="20"/>
      <c r="F140" s="15">
        <v>0</v>
      </c>
      <c r="G140" s="18">
        <v>0</v>
      </c>
      <c r="H140">
        <f>IF(AND(F140,G140),1,0)</f>
        <v>0</v>
      </c>
      <c r="I140">
        <f t="shared" si="16"/>
        <v>0</v>
      </c>
      <c r="J140">
        <f t="shared" si="17"/>
        <v>0</v>
      </c>
      <c r="K140">
        <f t="shared" si="18"/>
        <v>1</v>
      </c>
    </row>
    <row r="141" spans="2:11" ht="13.5" thickBot="1">
      <c r="B141" s="12">
        <v>139</v>
      </c>
      <c r="C141" s="20"/>
      <c r="D141" s="20"/>
      <c r="E141" s="20"/>
      <c r="F141" s="15">
        <v>0</v>
      </c>
      <c r="G141" s="18">
        <v>0</v>
      </c>
      <c r="H141">
        <f>IF(AND(F141,G141),1,0)</f>
        <v>0</v>
      </c>
      <c r="I141">
        <f t="shared" si="16"/>
        <v>0</v>
      </c>
      <c r="J141">
        <f t="shared" si="17"/>
        <v>0</v>
      </c>
      <c r="K141">
        <f t="shared" si="18"/>
        <v>1</v>
      </c>
    </row>
    <row r="142" spans="2:11" ht="13.5" thickBot="1">
      <c r="B142" s="12">
        <v>140</v>
      </c>
      <c r="C142" s="20"/>
      <c r="D142" s="20"/>
      <c r="E142" s="20"/>
      <c r="F142" s="15">
        <v>0</v>
      </c>
      <c r="G142" s="18">
        <v>0</v>
      </c>
      <c r="H142">
        <f>IF(AND(F142,G142),1,0)</f>
        <v>0</v>
      </c>
      <c r="I142">
        <f t="shared" si="16"/>
        <v>0</v>
      </c>
      <c r="J142">
        <f t="shared" si="17"/>
        <v>0</v>
      </c>
      <c r="K142">
        <f t="shared" si="18"/>
        <v>1</v>
      </c>
    </row>
    <row r="143" spans="2:17" ht="13.5" thickBot="1">
      <c r="B143" s="12">
        <v>141</v>
      </c>
      <c r="C143" s="20"/>
      <c r="D143" s="20"/>
      <c r="E143" s="20"/>
      <c r="F143" s="15">
        <v>0</v>
      </c>
      <c r="G143" s="18">
        <v>0</v>
      </c>
      <c r="H143">
        <f>IF(AND(F143,G143),1,0)</f>
        <v>0</v>
      </c>
      <c r="I143">
        <f t="shared" si="16"/>
        <v>0</v>
      </c>
      <c r="J143">
        <f t="shared" si="17"/>
        <v>0</v>
      </c>
      <c r="K143">
        <f t="shared" si="18"/>
        <v>1</v>
      </c>
      <c r="Q143" t="s">
        <v>147</v>
      </c>
    </row>
    <row r="144" spans="2:11" ht="13.5" thickBot="1">
      <c r="B144" s="21">
        <v>142</v>
      </c>
      <c r="C144" s="20"/>
      <c r="D144" s="20"/>
      <c r="E144" s="20"/>
      <c r="F144" s="15">
        <v>0</v>
      </c>
      <c r="G144" s="24">
        <v>0</v>
      </c>
      <c r="H144">
        <f>IF(AND(F144,G144),1,0)</f>
        <v>0</v>
      </c>
      <c r="I144">
        <f t="shared" si="16"/>
        <v>0</v>
      </c>
      <c r="J144">
        <f t="shared" si="17"/>
        <v>0</v>
      </c>
      <c r="K144">
        <f t="shared" si="18"/>
        <v>1</v>
      </c>
    </row>
    <row r="145" spans="2:17" ht="12.75">
      <c r="B145" s="22"/>
      <c r="G145" s="25"/>
      <c r="H145">
        <f>SUM(H3:H144)</f>
        <v>26</v>
      </c>
      <c r="I145">
        <f>SUM(I3:I144)</f>
        <v>5</v>
      </c>
      <c r="J145">
        <f>SUM(J3:J144)</f>
        <v>27</v>
      </c>
      <c r="K145">
        <f>SUM(K3:K144)</f>
        <v>84</v>
      </c>
      <c r="L145">
        <f>SUM(L3:L144)</f>
        <v>3.99</v>
      </c>
      <c r="M145">
        <f>SUM(M3:M144)</f>
        <v>0.66</v>
      </c>
      <c r="N145">
        <f>SUM(N3:N144)</f>
        <v>2.33</v>
      </c>
      <c r="O145">
        <f>SUM(O3:O144)</f>
        <v>0</v>
      </c>
      <c r="Q145">
        <f>SUM(H145:K145)</f>
        <v>142</v>
      </c>
    </row>
    <row r="146" spans="2:7" ht="12.75">
      <c r="B146" s="22"/>
      <c r="G146" s="25"/>
    </row>
    <row r="147" spans="2:17" ht="12.75">
      <c r="B147" s="22"/>
      <c r="C147" t="s">
        <v>146</v>
      </c>
      <c r="G147" s="25"/>
      <c r="H147">
        <v>20</v>
      </c>
      <c r="I147">
        <v>3.67</v>
      </c>
      <c r="J147">
        <v>23.33</v>
      </c>
      <c r="K147">
        <v>84</v>
      </c>
      <c r="Q147">
        <f>SUM(H147:K147)</f>
        <v>131</v>
      </c>
    </row>
    <row r="148" spans="2:7" ht="12.75">
      <c r="B148" s="22"/>
      <c r="G148" s="25"/>
    </row>
    <row r="149" spans="2:7" ht="12.75">
      <c r="B149" s="22"/>
      <c r="G149" s="25"/>
    </row>
    <row r="150" spans="2:7" ht="12.75">
      <c r="B150" s="22"/>
      <c r="G150" s="25"/>
    </row>
    <row r="151" spans="2:7" ht="12.75">
      <c r="B151" s="22"/>
      <c r="G151" s="25"/>
    </row>
    <row r="152" spans="2:7" ht="12.75">
      <c r="B152" s="22"/>
      <c r="G152" s="25"/>
    </row>
    <row r="153" spans="2:7" ht="12.75">
      <c r="B153" s="22"/>
      <c r="G153" s="25"/>
    </row>
    <row r="154" spans="2:7" ht="12.75">
      <c r="B154" s="22"/>
      <c r="G154" s="25"/>
    </row>
    <row r="155" spans="2:7" ht="12.75">
      <c r="B155" s="22"/>
      <c r="G155" s="25"/>
    </row>
    <row r="156" spans="2:7" ht="12.75">
      <c r="B156" s="22"/>
      <c r="G156" s="25"/>
    </row>
    <row r="157" spans="2:7" ht="12.75">
      <c r="B157" s="22"/>
      <c r="G157" s="25"/>
    </row>
    <row r="158" spans="2:7" ht="12.75">
      <c r="B158" s="22"/>
      <c r="G158" s="25"/>
    </row>
    <row r="159" spans="2:7" ht="12.75">
      <c r="B159" s="22"/>
      <c r="G159" s="25"/>
    </row>
    <row r="160" spans="2:7" ht="12.75">
      <c r="B160" s="22"/>
      <c r="G160" s="25"/>
    </row>
    <row r="161" spans="2:7" ht="12.75">
      <c r="B161" s="22"/>
      <c r="G161" s="25"/>
    </row>
    <row r="162" spans="2:7" ht="12.75">
      <c r="B162" s="22"/>
      <c r="G162" s="25"/>
    </row>
    <row r="163" spans="2:7" ht="12.75">
      <c r="B163" s="22"/>
      <c r="G163" s="25"/>
    </row>
    <row r="164" spans="2:7" ht="12.75">
      <c r="B164" s="22"/>
      <c r="G164" s="25"/>
    </row>
    <row r="165" spans="2:7" ht="12.75">
      <c r="B165" s="22"/>
      <c r="G165" s="25"/>
    </row>
    <row r="166" spans="2:7" ht="12.75">
      <c r="B166" s="22"/>
      <c r="G166" s="25"/>
    </row>
    <row r="167" spans="2:7" ht="12.75">
      <c r="B167" s="22"/>
      <c r="G167" s="25"/>
    </row>
    <row r="168" spans="2:7" ht="12.75">
      <c r="B168" s="22"/>
      <c r="G168" s="25"/>
    </row>
    <row r="169" spans="2:7" ht="12.75">
      <c r="B169" s="22"/>
      <c r="G169" s="25"/>
    </row>
    <row r="170" spans="2:7" ht="12.75">
      <c r="B170" s="22"/>
      <c r="G170" s="25"/>
    </row>
    <row r="171" spans="2:7" ht="12.75">
      <c r="B171" s="22"/>
      <c r="G171" s="25"/>
    </row>
    <row r="172" spans="2:7" ht="12.75">
      <c r="B172" s="22"/>
      <c r="G172" s="25"/>
    </row>
    <row r="173" spans="2:7" ht="12.75">
      <c r="B173" s="22"/>
      <c r="G173" s="25"/>
    </row>
    <row r="174" spans="2:7" ht="12.75">
      <c r="B174" s="22"/>
      <c r="G174" s="25"/>
    </row>
    <row r="175" spans="2:7" ht="12.75">
      <c r="B175" s="22"/>
      <c r="G175" s="25"/>
    </row>
    <row r="176" spans="2:7" ht="12.75">
      <c r="B176" s="22"/>
      <c r="G176" s="25"/>
    </row>
    <row r="177" spans="2:7" ht="12.75">
      <c r="B177" s="22"/>
      <c r="G177" s="25"/>
    </row>
    <row r="178" spans="2:7" ht="12.75">
      <c r="B178" s="22"/>
      <c r="G178" s="25"/>
    </row>
    <row r="179" spans="2:7" ht="12.75">
      <c r="B179" s="22"/>
      <c r="G179" s="25"/>
    </row>
    <row r="180" spans="2:7" ht="12.75">
      <c r="B180" s="22"/>
      <c r="G180" s="25"/>
    </row>
    <row r="181" spans="2:7" ht="12.75">
      <c r="B181" s="22"/>
      <c r="G181" s="25"/>
    </row>
    <row r="182" spans="2:7" ht="12.75">
      <c r="B182" s="22"/>
      <c r="G182" s="25"/>
    </row>
    <row r="183" spans="2:7" ht="12.75">
      <c r="B183" s="22"/>
      <c r="G183" s="25"/>
    </row>
    <row r="184" spans="2:7" ht="12.75">
      <c r="B184" s="22"/>
      <c r="G184" s="25"/>
    </row>
    <row r="185" spans="2:7" ht="12.75">
      <c r="B185" s="22"/>
      <c r="G185" s="25"/>
    </row>
    <row r="186" spans="2:7" ht="12.75">
      <c r="B186" s="23"/>
      <c r="G186" s="25"/>
    </row>
    <row r="187" spans="2:7" ht="12.75">
      <c r="B187" s="22"/>
      <c r="G187" s="25"/>
    </row>
    <row r="188" spans="2:7" ht="12.75">
      <c r="B188" s="22"/>
      <c r="G188" s="25"/>
    </row>
    <row r="189" spans="2:7" ht="12.75">
      <c r="B189" s="22"/>
      <c r="G189" s="25"/>
    </row>
    <row r="190" spans="2:7" ht="12.75">
      <c r="B190" s="22"/>
      <c r="G190" s="25"/>
    </row>
    <row r="191" spans="2:7" ht="12.75">
      <c r="B191" s="22"/>
      <c r="G191" s="25"/>
    </row>
    <row r="192" spans="2:7" ht="12.75">
      <c r="B192" s="22"/>
      <c r="G192" s="25"/>
    </row>
    <row r="193" spans="2:7" ht="12.75">
      <c r="B193" s="22"/>
      <c r="G193" s="25"/>
    </row>
    <row r="194" spans="2:7" ht="12.75">
      <c r="B194" s="22"/>
      <c r="G194" s="25"/>
    </row>
    <row r="195" ht="12.75">
      <c r="G195" s="25"/>
    </row>
    <row r="196" ht="12.75">
      <c r="G196" s="25"/>
    </row>
    <row r="197" ht="12.75">
      <c r="G197" s="25"/>
    </row>
    <row r="198" ht="12.75">
      <c r="G198" s="25"/>
    </row>
    <row r="199" ht="12.75">
      <c r="G199" s="25"/>
    </row>
    <row r="200" ht="12.75">
      <c r="G200" s="25"/>
    </row>
    <row r="201" ht="12.75">
      <c r="G201" s="25"/>
    </row>
    <row r="202" ht="12.75">
      <c r="G202" s="25"/>
    </row>
    <row r="203" ht="12.75">
      <c r="G203" s="25"/>
    </row>
    <row r="204" ht="12.75">
      <c r="G204" s="25"/>
    </row>
    <row r="205" ht="12.75">
      <c r="G205" s="25"/>
    </row>
    <row r="206" ht="12.75">
      <c r="G206" s="25"/>
    </row>
    <row r="207" ht="12.75">
      <c r="G207" s="25"/>
    </row>
    <row r="208" ht="12.75">
      <c r="G208" s="25"/>
    </row>
    <row r="209" ht="12.75">
      <c r="G209" s="25"/>
    </row>
    <row r="210" ht="12.75">
      <c r="G210" s="25"/>
    </row>
    <row r="211" ht="12.75">
      <c r="G211" s="25"/>
    </row>
    <row r="212" ht="12.75">
      <c r="G212" s="25"/>
    </row>
    <row r="213" ht="12.75">
      <c r="G213" s="25"/>
    </row>
    <row r="214" ht="12.75">
      <c r="G214" s="25"/>
    </row>
    <row r="215" ht="12.75">
      <c r="G215" s="25"/>
    </row>
    <row r="216" ht="12.75">
      <c r="G216" s="25"/>
    </row>
    <row r="217" ht="12.75">
      <c r="G217" s="25"/>
    </row>
    <row r="218" ht="12.75">
      <c r="G218" s="25"/>
    </row>
    <row r="219" ht="12.75">
      <c r="G219" s="25"/>
    </row>
    <row r="220" ht="12.75">
      <c r="G220" s="25"/>
    </row>
    <row r="221" ht="12.75">
      <c r="G221" s="25"/>
    </row>
    <row r="222" ht="12.75">
      <c r="G222" s="25"/>
    </row>
    <row r="223" ht="12.75">
      <c r="G223" s="25"/>
    </row>
    <row r="224" ht="12.75">
      <c r="G224" s="25"/>
    </row>
    <row r="225" ht="12.75">
      <c r="G225" s="25"/>
    </row>
    <row r="226" ht="12.75">
      <c r="G226" s="25"/>
    </row>
    <row r="227" ht="12.75">
      <c r="G227" s="25"/>
    </row>
    <row r="228" ht="12.75">
      <c r="G228" s="25"/>
    </row>
    <row r="229" ht="12.75">
      <c r="G229" s="25"/>
    </row>
    <row r="230" ht="12.75">
      <c r="G230" s="25"/>
    </row>
    <row r="231" ht="12.75">
      <c r="G231" s="25"/>
    </row>
    <row r="232" ht="12.75">
      <c r="G232" s="25"/>
    </row>
    <row r="233" ht="12.75">
      <c r="G233" s="25"/>
    </row>
    <row r="234" ht="12.75">
      <c r="G234" s="25"/>
    </row>
    <row r="235" ht="12.75">
      <c r="G235" s="25"/>
    </row>
    <row r="236" ht="12.75">
      <c r="G236" s="25"/>
    </row>
    <row r="237" ht="12.75">
      <c r="G237" s="25"/>
    </row>
    <row r="238" ht="12.75">
      <c r="G238" s="25"/>
    </row>
    <row r="239" ht="12.75">
      <c r="G239" s="25"/>
    </row>
    <row r="240" ht="12.75">
      <c r="G240" s="25"/>
    </row>
    <row r="241" ht="12.75">
      <c r="G241" s="25"/>
    </row>
    <row r="242" ht="12.75">
      <c r="G242" s="25"/>
    </row>
    <row r="243" ht="12.75">
      <c r="G243" s="25"/>
    </row>
    <row r="244" ht="12.75">
      <c r="G244" s="25"/>
    </row>
    <row r="245" ht="12.75">
      <c r="G245" s="25"/>
    </row>
    <row r="246" ht="12.75">
      <c r="G246" s="25"/>
    </row>
    <row r="247" ht="12.75">
      <c r="G247" s="25"/>
    </row>
    <row r="248" ht="12.75">
      <c r="G248" s="25"/>
    </row>
    <row r="249" ht="12.75">
      <c r="G249" s="25"/>
    </row>
    <row r="250" ht="12.75">
      <c r="G250" s="25"/>
    </row>
    <row r="251" ht="12.75">
      <c r="G251" s="25"/>
    </row>
    <row r="252" ht="12.75">
      <c r="G252" s="25"/>
    </row>
    <row r="253" ht="12.75">
      <c r="G253" s="25"/>
    </row>
    <row r="254" ht="12.75">
      <c r="G254" s="25"/>
    </row>
    <row r="255" ht="12.75">
      <c r="G255" s="25"/>
    </row>
    <row r="256" ht="12.75">
      <c r="G256" s="25"/>
    </row>
    <row r="257" ht="12.75">
      <c r="G257" s="25"/>
    </row>
    <row r="258" ht="12.75">
      <c r="G258" s="25"/>
    </row>
    <row r="259" ht="12.75">
      <c r="G259" s="25"/>
    </row>
    <row r="260" ht="12.75">
      <c r="G260" s="25"/>
    </row>
    <row r="261" ht="12.75">
      <c r="G261" s="25"/>
    </row>
    <row r="262" ht="12.75">
      <c r="G262" s="25"/>
    </row>
    <row r="263" ht="12.75">
      <c r="G263" s="25"/>
    </row>
    <row r="264" ht="12.75">
      <c r="G264" s="25"/>
    </row>
    <row r="265" ht="12.75">
      <c r="G265" s="25"/>
    </row>
    <row r="266" ht="12.75">
      <c r="G266" s="25"/>
    </row>
    <row r="267" ht="12.75">
      <c r="G267" s="25"/>
    </row>
    <row r="268" ht="12.75">
      <c r="G268" s="25"/>
    </row>
    <row r="269" ht="12.75">
      <c r="G269" s="25"/>
    </row>
    <row r="270" ht="12.75">
      <c r="G270" s="25"/>
    </row>
    <row r="271" ht="12.75">
      <c r="G271" s="25"/>
    </row>
    <row r="272" ht="12.75">
      <c r="G272" s="25"/>
    </row>
    <row r="273" ht="12.75">
      <c r="G273" s="25"/>
    </row>
    <row r="274" ht="12.75">
      <c r="G274" s="25"/>
    </row>
    <row r="275" ht="12.75">
      <c r="G275" s="25"/>
    </row>
    <row r="276" ht="12.75">
      <c r="G276" s="25"/>
    </row>
    <row r="277" ht="12.75">
      <c r="G277" s="25"/>
    </row>
    <row r="278" ht="12.75">
      <c r="G278" s="25"/>
    </row>
    <row r="279" ht="12.75">
      <c r="G279" s="25"/>
    </row>
    <row r="280" ht="12.75">
      <c r="G280" s="25"/>
    </row>
    <row r="281" ht="12.75">
      <c r="G281" s="25"/>
    </row>
    <row r="282" ht="12.75">
      <c r="G282" s="25"/>
    </row>
    <row r="283" ht="12.75">
      <c r="G283" s="25"/>
    </row>
    <row r="284" ht="12.75">
      <c r="G284" s="25"/>
    </row>
    <row r="285" ht="12.75">
      <c r="G285" s="25"/>
    </row>
    <row r="286" ht="12.75">
      <c r="G286" s="25"/>
    </row>
    <row r="287" ht="12.75">
      <c r="G287" s="25"/>
    </row>
    <row r="288" ht="12.75">
      <c r="G288" s="25"/>
    </row>
    <row r="289" ht="12.75">
      <c r="G289" s="25"/>
    </row>
    <row r="290" ht="12.75">
      <c r="G290" s="25"/>
    </row>
    <row r="291" ht="12.75">
      <c r="G291" s="25"/>
    </row>
    <row r="292" ht="12.75">
      <c r="G292" s="25"/>
    </row>
    <row r="293" ht="12.75">
      <c r="G293" s="25"/>
    </row>
    <row r="294" ht="12.75">
      <c r="G294" s="25"/>
    </row>
    <row r="295" ht="12.75">
      <c r="G295" s="25"/>
    </row>
    <row r="296" ht="12.75">
      <c r="G296" s="25"/>
    </row>
    <row r="297" ht="12.75">
      <c r="G297" s="25"/>
    </row>
    <row r="298" ht="12.75">
      <c r="G298" s="25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25"/>
    </row>
    <row r="309" ht="12.75">
      <c r="G309" s="25"/>
    </row>
    <row r="310" ht="12.75">
      <c r="G310" s="25"/>
    </row>
    <row r="311" ht="12.75">
      <c r="G311" s="25"/>
    </row>
    <row r="312" ht="12.75">
      <c r="G312" s="25"/>
    </row>
    <row r="313" ht="12.75">
      <c r="G313" s="25"/>
    </row>
    <row r="314" ht="12.75">
      <c r="G314" s="25"/>
    </row>
    <row r="315" ht="12.75">
      <c r="G315" s="25"/>
    </row>
    <row r="316" ht="12.75">
      <c r="G316" s="25"/>
    </row>
    <row r="317" ht="12.75">
      <c r="G317" s="25"/>
    </row>
    <row r="318" ht="12.75">
      <c r="G318" s="25"/>
    </row>
    <row r="319" ht="12.75">
      <c r="G319" s="25"/>
    </row>
    <row r="320" ht="12.75">
      <c r="G320" s="25"/>
    </row>
    <row r="321" ht="12.75">
      <c r="G321" s="25"/>
    </row>
    <row r="322" ht="12.75">
      <c r="G322" s="25"/>
    </row>
    <row r="323" ht="12.75">
      <c r="G323" s="25"/>
    </row>
    <row r="324" ht="12.75">
      <c r="G324" s="25"/>
    </row>
    <row r="325" ht="12.75">
      <c r="G325" s="25"/>
    </row>
    <row r="326" ht="12.75">
      <c r="G326" s="25"/>
    </row>
    <row r="327" ht="12.75">
      <c r="G327" s="25"/>
    </row>
    <row r="328" ht="12.75">
      <c r="G328" s="25"/>
    </row>
    <row r="329" ht="12.75">
      <c r="G329" s="25"/>
    </row>
    <row r="330" ht="12.75">
      <c r="G330" s="25"/>
    </row>
    <row r="331" ht="12.75">
      <c r="G331" s="25"/>
    </row>
    <row r="332" ht="12.75">
      <c r="G332" s="25"/>
    </row>
    <row r="333" ht="12.75">
      <c r="G333" s="25"/>
    </row>
    <row r="334" ht="12.75">
      <c r="G334" s="25"/>
    </row>
    <row r="335" ht="12.75">
      <c r="G335" s="25"/>
    </row>
    <row r="336" ht="12.75">
      <c r="G336" s="25"/>
    </row>
    <row r="337" ht="12.75">
      <c r="G337" s="25"/>
    </row>
    <row r="338" ht="12.75">
      <c r="G338" s="25"/>
    </row>
    <row r="339" ht="12.75">
      <c r="G339" s="25"/>
    </row>
    <row r="340" ht="12.75">
      <c r="G340" s="25"/>
    </row>
    <row r="341" ht="12.75">
      <c r="G341" s="25"/>
    </row>
    <row r="342" ht="12.75">
      <c r="G342" s="25"/>
    </row>
    <row r="343" ht="12.75">
      <c r="G343" s="25"/>
    </row>
    <row r="344" ht="12.75">
      <c r="G344" s="25"/>
    </row>
    <row r="345" ht="12.75">
      <c r="G345" s="25"/>
    </row>
    <row r="346" ht="12.75">
      <c r="G346" s="25"/>
    </row>
    <row r="347" ht="12.75">
      <c r="G347" s="25"/>
    </row>
    <row r="348" ht="12.75">
      <c r="G348" s="25"/>
    </row>
    <row r="349" ht="12.75">
      <c r="G349" s="25"/>
    </row>
    <row r="350" ht="12.75">
      <c r="G350" s="25"/>
    </row>
    <row r="351" ht="12.75">
      <c r="G351" s="25"/>
    </row>
    <row r="352" ht="12.75">
      <c r="G352" s="25"/>
    </row>
    <row r="353" ht="12.75">
      <c r="G353" s="25"/>
    </row>
    <row r="354" ht="12.75">
      <c r="G354" s="25"/>
    </row>
    <row r="355" ht="12.75">
      <c r="G355" s="25"/>
    </row>
    <row r="356" ht="12.75">
      <c r="G356" s="25"/>
    </row>
    <row r="357" ht="12.75">
      <c r="G357" s="25"/>
    </row>
    <row r="358" ht="12.75">
      <c r="G358" s="25"/>
    </row>
    <row r="359" ht="12.75">
      <c r="G359" s="25"/>
    </row>
    <row r="360" ht="12.75">
      <c r="G360" s="25"/>
    </row>
    <row r="361" ht="12.75">
      <c r="G361" s="25"/>
    </row>
    <row r="362" ht="12.75">
      <c r="G362" s="25"/>
    </row>
    <row r="363" ht="12.75">
      <c r="G363" s="25"/>
    </row>
    <row r="364" ht="12.75">
      <c r="G364" s="25"/>
    </row>
    <row r="365" ht="12.75">
      <c r="G365" s="25"/>
    </row>
    <row r="366" ht="12.75">
      <c r="G366" s="25"/>
    </row>
    <row r="367" ht="12.75">
      <c r="G367" s="25"/>
    </row>
    <row r="368" ht="12.75">
      <c r="G368" s="25"/>
    </row>
    <row r="369" ht="12.75">
      <c r="G369" s="25"/>
    </row>
    <row r="370" ht="12.75">
      <c r="G370" s="25"/>
    </row>
    <row r="371" ht="12.75">
      <c r="G371" s="25"/>
    </row>
    <row r="372" ht="12.75">
      <c r="G372" s="25"/>
    </row>
    <row r="373" ht="12.75">
      <c r="G373" s="25"/>
    </row>
    <row r="374" ht="12.75">
      <c r="G374" s="25"/>
    </row>
    <row r="375" ht="12.75">
      <c r="G375" s="25"/>
    </row>
    <row r="376" ht="12.75">
      <c r="G376" s="25"/>
    </row>
    <row r="377" ht="12.75">
      <c r="G377" s="25"/>
    </row>
    <row r="378" ht="12.75">
      <c r="G378" s="25"/>
    </row>
    <row r="379" ht="12.75">
      <c r="G379" s="25"/>
    </row>
    <row r="380" ht="12.75">
      <c r="G380" s="25"/>
    </row>
    <row r="381" ht="12.75">
      <c r="G381" s="25"/>
    </row>
    <row r="382" ht="12.75">
      <c r="G382" s="25"/>
    </row>
    <row r="383" ht="12.75">
      <c r="G383" s="25"/>
    </row>
    <row r="384" ht="12.75">
      <c r="G384" s="25"/>
    </row>
    <row r="385" ht="12.75">
      <c r="G385" s="25"/>
    </row>
    <row r="386" ht="12.75">
      <c r="G386" s="2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tabSelected="1" workbookViewId="0" topLeftCell="J1">
      <selection activeCell="J47" sqref="J47"/>
    </sheetView>
  </sheetViews>
  <sheetFormatPr defaultColWidth="9.140625" defaultRowHeight="12.75"/>
  <cols>
    <col min="2" max="2" width="26.00390625" style="4" customWidth="1"/>
    <col min="3" max="3" width="25.28125" style="4" customWidth="1"/>
    <col min="4" max="4" width="24.57421875" style="4" customWidth="1"/>
    <col min="8" max="8" width="13.421875" style="0" customWidth="1"/>
    <col min="10" max="10" width="24.7109375" style="0" customWidth="1"/>
    <col min="11" max="11" width="19.8515625" style="0" customWidth="1"/>
    <col min="12" max="12" width="27.00390625" style="0" customWidth="1"/>
    <col min="13" max="13" width="23.00390625" style="0" customWidth="1"/>
  </cols>
  <sheetData>
    <row r="1" spans="5:8" ht="12.75">
      <c r="E1" s="5"/>
      <c r="F1" s="5"/>
      <c r="G1" s="5"/>
      <c r="H1" s="5"/>
    </row>
    <row r="2" spans="2:8" ht="12.75">
      <c r="B2" s="3"/>
      <c r="C2" s="3"/>
      <c r="D2" s="3"/>
      <c r="E2" s="3"/>
      <c r="F2" s="3"/>
      <c r="G2" s="3"/>
      <c r="H2" s="3"/>
    </row>
    <row r="3" spans="2:4" ht="12.75">
      <c r="B3" s="1"/>
      <c r="C3" s="1"/>
      <c r="D3" s="2"/>
    </row>
    <row r="4" spans="2:13" ht="12.75">
      <c r="B4" s="1"/>
      <c r="C4" s="2"/>
      <c r="D4" s="2"/>
      <c r="J4" s="26" t="s">
        <v>66</v>
      </c>
      <c r="K4" s="27"/>
      <c r="L4" s="27"/>
      <c r="M4" s="27"/>
    </row>
    <row r="5" spans="2:12" ht="12.75">
      <c r="B5" s="2"/>
      <c r="C5" s="2"/>
      <c r="D5" s="2"/>
      <c r="K5" t="s">
        <v>64</v>
      </c>
      <c r="L5" t="s">
        <v>65</v>
      </c>
    </row>
    <row r="6" spans="2:13" ht="12.75">
      <c r="B6" s="2"/>
      <c r="C6" s="2"/>
      <c r="D6" s="2"/>
      <c r="J6" t="s">
        <v>62</v>
      </c>
      <c r="K6" t="s">
        <v>53</v>
      </c>
      <c r="L6" t="s">
        <v>54</v>
      </c>
      <c r="M6" t="s">
        <v>55</v>
      </c>
    </row>
    <row r="7" spans="2:13" ht="12.75">
      <c r="B7" s="2"/>
      <c r="C7" s="2"/>
      <c r="D7" s="2"/>
      <c r="J7" t="s">
        <v>63</v>
      </c>
      <c r="K7" t="s">
        <v>56</v>
      </c>
      <c r="L7" t="s">
        <v>57</v>
      </c>
      <c r="M7" t="s">
        <v>58</v>
      </c>
    </row>
    <row r="8" spans="2:13" ht="12.75">
      <c r="B8" s="2"/>
      <c r="C8" s="2"/>
      <c r="D8" s="2"/>
      <c r="K8" t="s">
        <v>59</v>
      </c>
      <c r="L8" t="s">
        <v>60</v>
      </c>
      <c r="M8" t="s">
        <v>61</v>
      </c>
    </row>
    <row r="9" spans="2:4" ht="12.75">
      <c r="B9" s="1"/>
      <c r="C9" s="1"/>
      <c r="D9" s="2"/>
    </row>
    <row r="10" spans="2:4" ht="12.75">
      <c r="B10" s="2"/>
      <c r="C10" s="2"/>
      <c r="D10" s="2"/>
    </row>
    <row r="11" spans="2:13" ht="12.75">
      <c r="B11" s="2"/>
      <c r="C11" s="2"/>
      <c r="D11" s="2"/>
      <c r="J11" s="26" t="s">
        <v>148</v>
      </c>
      <c r="K11" s="27"/>
      <c r="L11" s="27"/>
      <c r="M11" s="27"/>
    </row>
    <row r="12" spans="2:12" ht="12.75">
      <c r="B12" s="2"/>
      <c r="C12" s="2"/>
      <c r="D12" s="2"/>
      <c r="K12" t="s">
        <v>64</v>
      </c>
      <c r="L12" t="s">
        <v>65</v>
      </c>
    </row>
    <row r="13" spans="2:13" ht="12.75">
      <c r="B13" s="2"/>
      <c r="C13" s="2"/>
      <c r="D13" s="2"/>
      <c r="J13" t="s">
        <v>62</v>
      </c>
      <c r="K13">
        <v>26</v>
      </c>
      <c r="L13">
        <v>5</v>
      </c>
      <c r="M13">
        <f>K13+L13</f>
        <v>31</v>
      </c>
    </row>
    <row r="14" spans="2:13" ht="12.75">
      <c r="B14" s="1"/>
      <c r="C14" s="1"/>
      <c r="D14" s="2"/>
      <c r="J14" t="s">
        <v>63</v>
      </c>
      <c r="K14">
        <v>27</v>
      </c>
      <c r="L14">
        <v>84</v>
      </c>
      <c r="M14">
        <f>K14+L14</f>
        <v>111</v>
      </c>
    </row>
    <row r="15" spans="2:13" ht="12.75">
      <c r="B15" s="2"/>
      <c r="C15" s="2"/>
      <c r="D15" s="2"/>
      <c r="K15">
        <f>K13+K14</f>
        <v>53</v>
      </c>
      <c r="L15">
        <f>L13+L14</f>
        <v>89</v>
      </c>
      <c r="M15">
        <f>M13+M14</f>
        <v>142</v>
      </c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13" ht="12.75">
      <c r="B18" s="2"/>
      <c r="C18" s="2"/>
      <c r="D18" s="2"/>
      <c r="J18" s="26" t="s">
        <v>151</v>
      </c>
      <c r="K18" s="27"/>
      <c r="L18" s="27"/>
      <c r="M18" s="27"/>
    </row>
    <row r="19" spans="2:12" ht="12.75">
      <c r="B19" s="1"/>
      <c r="C19" s="1"/>
      <c r="D19" s="2"/>
      <c r="K19" t="s">
        <v>64</v>
      </c>
      <c r="L19" t="s">
        <v>65</v>
      </c>
    </row>
    <row r="20" spans="2:13" ht="12.75">
      <c r="B20" s="1"/>
      <c r="C20" s="1"/>
      <c r="D20" s="2"/>
      <c r="J20" t="s">
        <v>62</v>
      </c>
      <c r="K20">
        <v>20</v>
      </c>
      <c r="L20">
        <v>3.67</v>
      </c>
      <c r="M20">
        <f>K20+L20</f>
        <v>23.67</v>
      </c>
    </row>
    <row r="21" spans="2:13" ht="12.75">
      <c r="B21" s="2"/>
      <c r="C21" s="2"/>
      <c r="D21" s="2"/>
      <c r="J21" t="s">
        <v>63</v>
      </c>
      <c r="K21">
        <v>23.33</v>
      </c>
      <c r="L21">
        <v>84</v>
      </c>
      <c r="M21">
        <f>K21+L21</f>
        <v>107.33</v>
      </c>
    </row>
    <row r="22" spans="2:13" ht="12.75">
      <c r="B22" s="2"/>
      <c r="C22" s="2"/>
      <c r="D22" s="2"/>
      <c r="K22">
        <f>K20+K21</f>
        <v>43.33</v>
      </c>
      <c r="L22">
        <f>L20+L21</f>
        <v>87.67</v>
      </c>
      <c r="M22">
        <f>M20+M21</f>
        <v>131</v>
      </c>
    </row>
    <row r="23" spans="2:4" ht="12.75">
      <c r="B23" s="2"/>
      <c r="C23" s="2"/>
      <c r="D23" s="2"/>
    </row>
    <row r="24" spans="2:12" ht="12.75">
      <c r="B24" s="2"/>
      <c r="C24" s="2"/>
      <c r="D24" s="2"/>
      <c r="J24" t="s">
        <v>71</v>
      </c>
      <c r="K24" t="s">
        <v>149</v>
      </c>
      <c r="L24" t="s">
        <v>150</v>
      </c>
    </row>
    <row r="25" spans="2:4" ht="12.75">
      <c r="B25" s="1"/>
      <c r="C25" s="1"/>
      <c r="D25" s="2"/>
    </row>
    <row r="26" spans="2:12" ht="12.75">
      <c r="B26" s="1"/>
      <c r="C26" s="2"/>
      <c r="D26" s="2"/>
      <c r="J26" t="s">
        <v>70</v>
      </c>
      <c r="K26">
        <f>(K13+L14)/M15</f>
        <v>0.7746478873239436</v>
      </c>
      <c r="L26">
        <f>(K20+L21)/M22</f>
        <v>0.7938931297709924</v>
      </c>
    </row>
    <row r="27" spans="2:12" ht="12.75">
      <c r="B27" s="2"/>
      <c r="C27" s="2"/>
      <c r="D27" s="2"/>
      <c r="J27" t="s">
        <v>72</v>
      </c>
      <c r="K27">
        <f>K13/K15</f>
        <v>0.49056603773584906</v>
      </c>
      <c r="L27">
        <f>K20/K22</f>
        <v>0.46157396722824834</v>
      </c>
    </row>
    <row r="28" spans="2:12" ht="12.75">
      <c r="B28" s="2"/>
      <c r="C28" s="2"/>
      <c r="D28" s="2"/>
      <c r="J28" t="s">
        <v>73</v>
      </c>
      <c r="K28">
        <f>L13/L15</f>
        <v>0.056179775280898875</v>
      </c>
      <c r="L28">
        <f>L20/L22</f>
        <v>0.04186152617771187</v>
      </c>
    </row>
    <row r="29" spans="2:4" ht="12.75">
      <c r="B29" s="2"/>
      <c r="C29" s="2"/>
      <c r="D29" s="2"/>
    </row>
    <row r="30" spans="2:12" ht="12.75">
      <c r="B30" s="1"/>
      <c r="C30" s="1"/>
      <c r="D30" s="2"/>
      <c r="J30" t="s">
        <v>74</v>
      </c>
      <c r="K30">
        <f>M13/K15</f>
        <v>0.5849056603773585</v>
      </c>
      <c r="L30">
        <f>M20/K22</f>
        <v>0.5462727902146319</v>
      </c>
    </row>
    <row r="31" spans="2:4" ht="12.75">
      <c r="B31" s="1"/>
      <c r="C31" s="1"/>
      <c r="D31" s="2"/>
    </row>
    <row r="32" spans="2:12" ht="12.75">
      <c r="B32" s="1"/>
      <c r="C32" s="1"/>
      <c r="D32" s="2"/>
      <c r="J32" t="s">
        <v>79</v>
      </c>
      <c r="K32">
        <f>L13/M13</f>
        <v>0.16129032258064516</v>
      </c>
      <c r="L32">
        <f>L20/M20</f>
        <v>0.15504858470637936</v>
      </c>
    </row>
    <row r="33" spans="2:12" ht="12.75">
      <c r="B33" s="1"/>
      <c r="C33" s="1"/>
      <c r="D33" s="2"/>
      <c r="J33" t="s">
        <v>75</v>
      </c>
      <c r="K33">
        <f>K13/(K13+L13+K14)</f>
        <v>0.4482758620689655</v>
      </c>
      <c r="L33">
        <f>K20/(K20+L20+K21)</f>
        <v>0.425531914893617</v>
      </c>
    </row>
    <row r="34" spans="2:12" ht="12.75">
      <c r="B34" s="2"/>
      <c r="C34" s="2"/>
      <c r="D34" s="2"/>
      <c r="J34" t="s">
        <v>80</v>
      </c>
      <c r="K34">
        <f>(K13-((M13*K15)/M15))/(K13+L13+K14-((M13*K15)/M15))</f>
        <v>0.31078416502350975</v>
      </c>
      <c r="L34">
        <f>(K20-((M20*K22)/M22))/(K20+L20+K21-((M20*K22)/M22))</f>
        <v>0.31071159060189457</v>
      </c>
    </row>
    <row r="35" spans="2:4" ht="12.75">
      <c r="B35" s="2"/>
      <c r="C35" s="2"/>
      <c r="D35" s="2"/>
    </row>
    <row r="36" spans="2:12" ht="12.75">
      <c r="B36" s="2"/>
      <c r="C36" s="2"/>
      <c r="D36" s="2"/>
      <c r="J36" t="s">
        <v>77</v>
      </c>
      <c r="K36">
        <f>((M13*K15)+(M14*L15))/M15</f>
        <v>81.14084507042253</v>
      </c>
      <c r="L36">
        <f>((M20*K22)+(M21*L22))/M22</f>
        <v>79.65833740458015</v>
      </c>
    </row>
    <row r="37" spans="2:12" ht="12.75">
      <c r="B37" s="2"/>
      <c r="C37" s="2"/>
      <c r="D37" s="2"/>
      <c r="J37" t="s">
        <v>78</v>
      </c>
      <c r="K37">
        <f>K36/M15</f>
        <v>0.571414401904384</v>
      </c>
      <c r="L37">
        <f>L36/M22</f>
        <v>0.6080789114853447</v>
      </c>
    </row>
    <row r="38" spans="2:12" ht="12.75">
      <c r="B38" s="2"/>
      <c r="C38" s="2"/>
      <c r="D38" s="2"/>
      <c r="J38" t="s">
        <v>76</v>
      </c>
      <c r="K38">
        <f>((K13+L14)-K36)/(M15-K36)</f>
        <v>0.4741957880120343</v>
      </c>
      <c r="L38">
        <f>(K20+L21-L36)/(M22-L36)</f>
        <v>0.47411130385932126</v>
      </c>
    </row>
    <row r="39" spans="2:4" ht="12.75">
      <c r="B39" s="2"/>
      <c r="C39" s="2"/>
      <c r="D39" s="2"/>
    </row>
    <row r="40" spans="2:12" ht="12.75">
      <c r="B40" s="2"/>
      <c r="C40" s="2"/>
      <c r="D40" s="2"/>
      <c r="J40" t="s">
        <v>81</v>
      </c>
      <c r="K40">
        <f>((K13*L14)-(L13*K14))/((K13+K14)*(L13+L14))</f>
        <v>0.43438626245495016</v>
      </c>
      <c r="L40">
        <f>((K20*L21)-(L20*K21))/((K20+K21)*(L20+L21))</f>
        <v>0.41971244105053646</v>
      </c>
    </row>
    <row r="41" spans="2:4" ht="12.75">
      <c r="B41" s="2"/>
      <c r="C41" s="2"/>
      <c r="D41" s="2"/>
    </row>
    <row r="42" spans="2:12" ht="12.75">
      <c r="B42" s="2"/>
      <c r="C42" s="2"/>
      <c r="D42" s="2"/>
      <c r="J42" t="s">
        <v>87</v>
      </c>
      <c r="K42">
        <f>2*LOG((K13+K14)/M15)/LOG(K13/M15)-1</f>
        <v>0.1610030363276711</v>
      </c>
      <c r="L42">
        <f>2*LOG((K20+K21)/M22)/LOG(K20/M22)-1</f>
        <v>0.17730530573796344</v>
      </c>
    </row>
    <row r="43" spans="2:10" ht="12.75">
      <c r="B43" s="2"/>
      <c r="C43" s="2"/>
      <c r="D43" s="2"/>
      <c r="J43" t="s">
        <v>82</v>
      </c>
    </row>
    <row r="44" spans="2:4" ht="12.75">
      <c r="B44" s="2"/>
      <c r="C44" s="2"/>
      <c r="D44" s="2"/>
    </row>
    <row r="45" spans="2:10" ht="12.75">
      <c r="B45" s="2"/>
      <c r="C45" s="2"/>
      <c r="D45" s="2"/>
      <c r="J45" t="s">
        <v>152</v>
      </c>
    </row>
    <row r="46" spans="2:4" ht="12.75">
      <c r="B46" s="2"/>
      <c r="C46" s="2"/>
      <c r="D46" s="2"/>
    </row>
    <row r="47" spans="2:10" ht="12.75">
      <c r="B47" s="2"/>
      <c r="C47" s="2"/>
      <c r="D47" s="2"/>
      <c r="J47" t="s">
        <v>153</v>
      </c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</sheetData>
  <mergeCells count="3">
    <mergeCell ref="J4:M4"/>
    <mergeCell ref="J11:M11"/>
    <mergeCell ref="J18:M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Environment -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wilsonl</dc:creator>
  <cp:keywords/>
  <dc:description/>
  <cp:lastModifiedBy>wilsonl</cp:lastModifiedBy>
  <dcterms:created xsi:type="dcterms:W3CDTF">2009-10-19T14:25:20Z</dcterms:created>
  <dcterms:modified xsi:type="dcterms:W3CDTF">2009-10-25T14:51:54Z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