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915" windowHeight="5670" activeTab="0"/>
  </bookViews>
  <sheets>
    <sheet name="Diagram" sheetId="1" r:id="rId1"/>
    <sheet name="Calculation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<sst xmlns="http://schemas.openxmlformats.org/spreadsheetml/2006/main" count="31" uniqueCount="22">
  <si>
    <t>Average</t>
  </si>
  <si>
    <t>Denmark</t>
  </si>
  <si>
    <t>France</t>
  </si>
  <si>
    <t>Germany</t>
  </si>
  <si>
    <t>Japan</t>
  </si>
  <si>
    <t>Russia</t>
  </si>
  <si>
    <t>Spain</t>
  </si>
  <si>
    <t>Sweden-Iceland</t>
  </si>
  <si>
    <t>United Kingdom</t>
  </si>
  <si>
    <t>United States</t>
  </si>
  <si>
    <t>Total</t>
  </si>
  <si>
    <t>Change to previous year</t>
  </si>
  <si>
    <t>EUMETNET</t>
  </si>
  <si>
    <t>ver. 08.05.2001</t>
  </si>
  <si>
    <t>Operator</t>
  </si>
  <si>
    <t>ASAP units</t>
  </si>
  <si>
    <t xml:space="preserve">Number of  soundings </t>
  </si>
  <si>
    <t>Average termi-nal sounding height (gpkm)</t>
  </si>
  <si>
    <t>Percentage of data on the GTS</t>
  </si>
  <si>
    <t>Sweden-Ice-land</t>
  </si>
  <si>
    <t>Tot. or av.</t>
  </si>
  <si>
    <t>Table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</si>
</sst>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0000"/>
    <numFmt numFmtId="179" formatCode="0.0000"/>
    <numFmt numFmtId="180" formatCode="0.000"/>
    <numFmt numFmtId="181" formatCode="0.0"/>
    <numFmt numFmtId="182" formatCode="0.000000"/>
    <numFmt numFmtId="183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3" fontId="0" fillId="0" borderId="0" xfId="19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ASAP soundings 1994 - 2000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"/>
          <c:y val="0.1885"/>
          <c:w val="0.754"/>
          <c:h val="0.78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Diagram!$A$7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Diagram!$B$6:$H$6</c:f>
              <c:numCache/>
            </c:numRef>
          </c:cat>
          <c:val>
            <c:numRef>
              <c:f>Diagram!$B$7:$H$7</c:f>
              <c:numCache/>
            </c:numRef>
          </c:val>
          <c:shape val="box"/>
        </c:ser>
        <c:ser>
          <c:idx val="1"/>
          <c:order val="1"/>
          <c:tx>
            <c:strRef>
              <c:f>Diagram!$A$8</c:f>
              <c:strCache>
                <c:ptCount val="1"/>
                <c:pt idx="0">
                  <c:v>EUMETNET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Diagram!$B$6:$H$6</c:f>
              <c:numCache/>
            </c:numRef>
          </c:cat>
          <c:val>
            <c:numRef>
              <c:f>Diagram!$B$8:$H$8</c:f>
              <c:numCache/>
            </c:numRef>
          </c:val>
          <c:shape val="box"/>
        </c:ser>
        <c:ser>
          <c:idx val="2"/>
          <c:order val="2"/>
          <c:tx>
            <c:strRef>
              <c:f>Diagram!$A$9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Diagram!$B$6:$H$6</c:f>
              <c:numCache/>
            </c:numRef>
          </c:cat>
          <c:val>
            <c:numRef>
              <c:f>Diagram!$B$9:$H$9</c:f>
              <c:numCache/>
            </c:numRef>
          </c:val>
          <c:shape val="box"/>
        </c:ser>
        <c:ser>
          <c:idx val="3"/>
          <c:order val="3"/>
          <c:tx>
            <c:strRef>
              <c:f>Diagram!$A$10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Diagram!$B$6:$H$6</c:f>
              <c:numCache/>
            </c:numRef>
          </c:cat>
          <c:val>
            <c:numRef>
              <c:f>Diagram!$B$10:$H$10</c:f>
              <c:numCache/>
            </c:numRef>
          </c:val>
          <c:shape val="box"/>
        </c:ser>
        <c:ser>
          <c:idx val="4"/>
          <c:order val="4"/>
          <c:tx>
            <c:strRef>
              <c:f>Diagram!$A$11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Diagram!$B$6:$H$6</c:f>
              <c:numCache/>
            </c:numRef>
          </c:cat>
          <c:val>
            <c:numRef>
              <c:f>Diagram!$B$11:$H$11</c:f>
              <c:numCache/>
            </c:numRef>
          </c:val>
          <c:shape val="box"/>
        </c:ser>
        <c:ser>
          <c:idx val="5"/>
          <c:order val="5"/>
          <c:tx>
            <c:strRef>
              <c:f>Diagram!$A$12</c:f>
              <c:strCache>
                <c:ptCount val="1"/>
                <c:pt idx="0">
                  <c:v>Russia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Diagram!$B$6:$H$6</c:f>
              <c:numCache/>
            </c:numRef>
          </c:cat>
          <c:val>
            <c:numRef>
              <c:f>Diagram!$B$12:$H$12</c:f>
              <c:numCache/>
            </c:numRef>
          </c:val>
          <c:shape val="box"/>
        </c:ser>
        <c:ser>
          <c:idx val="6"/>
          <c:order val="6"/>
          <c:tx>
            <c:strRef>
              <c:f>Diagram!$A$13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Diagram!$B$6:$H$6</c:f>
              <c:numCache/>
            </c:numRef>
          </c:cat>
          <c:val>
            <c:numRef>
              <c:f>Diagram!$B$13:$H$13</c:f>
              <c:numCache/>
            </c:numRef>
          </c:val>
          <c:shape val="box"/>
        </c:ser>
        <c:ser>
          <c:idx val="7"/>
          <c:order val="7"/>
          <c:tx>
            <c:strRef>
              <c:f>Diagram!$A$14</c:f>
              <c:strCache>
                <c:ptCount val="1"/>
                <c:pt idx="0">
                  <c:v>Sweden-Iceland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Diagram!$B$6:$H$6</c:f>
              <c:numCache/>
            </c:numRef>
          </c:cat>
          <c:val>
            <c:numRef>
              <c:f>Diagram!$B$14:$H$14</c:f>
              <c:numCache/>
            </c:numRef>
          </c:val>
          <c:shape val="box"/>
        </c:ser>
        <c:ser>
          <c:idx val="8"/>
          <c:order val="8"/>
          <c:tx>
            <c:strRef>
              <c:f>Diagram!$A$15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Diagram!$B$6:$H$6</c:f>
              <c:numCache/>
            </c:numRef>
          </c:cat>
          <c:val>
            <c:numRef>
              <c:f>Diagram!$B$15:$H$15</c:f>
              <c:numCache/>
            </c:numRef>
          </c:val>
          <c:shape val="box"/>
        </c:ser>
        <c:ser>
          <c:idx val="9"/>
          <c:order val="9"/>
          <c:tx>
            <c:strRef>
              <c:f>Diagram!$A$16</c:f>
              <c:strCache>
                <c:ptCount val="1"/>
                <c:pt idx="0">
                  <c:v>United States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Diagram!$B$6:$H$6</c:f>
              <c:numCache/>
            </c:numRef>
          </c:cat>
          <c:val>
            <c:numRef>
              <c:f>Diagram!$B$16:$H$16</c:f>
              <c:numCache/>
            </c:numRef>
          </c:val>
          <c:shape val="box"/>
        </c:ser>
        <c:overlap val="100"/>
        <c:gapDepth val="0"/>
        <c:shape val="box"/>
        <c:axId val="42682561"/>
        <c:axId val="48598730"/>
      </c:bar3DChart>
      <c:catAx>
        <c:axId val="4268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598730"/>
        <c:crosses val="autoZero"/>
        <c:auto val="0"/>
        <c:lblOffset val="100"/>
        <c:noMultiLvlLbl val="0"/>
      </c:catAx>
      <c:valAx>
        <c:axId val="4859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Soundings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2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258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152400</xdr:rowOff>
    </xdr:from>
    <xdr:to>
      <xdr:col>8</xdr:col>
      <xdr:colOff>561975</xdr:colOff>
      <xdr:row>41</xdr:row>
      <xdr:rowOff>85725</xdr:rowOff>
    </xdr:to>
    <xdr:graphicFrame>
      <xdr:nvGraphicFramePr>
        <xdr:cNvPr id="1" name="Diagram 1"/>
        <xdr:cNvGraphicFramePr/>
      </xdr:nvGraphicFramePr>
      <xdr:xfrm>
        <a:off x="66675" y="3390900"/>
        <a:ext cx="47910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I5" sqref="I5"/>
    </sheetView>
  </sheetViews>
  <sheetFormatPr defaultColWidth="9.140625" defaultRowHeight="12.75"/>
  <cols>
    <col min="1" max="1" width="20.7109375" style="0" customWidth="1"/>
    <col min="2" max="2" width="6.28125" style="0" customWidth="1"/>
    <col min="3" max="3" width="6.00390625" style="0" customWidth="1"/>
    <col min="4" max="4" width="5.8515625" style="0" customWidth="1"/>
    <col min="5" max="5" width="5.7109375" style="0" customWidth="1"/>
    <col min="6" max="6" width="5.8515625" style="0" customWidth="1"/>
    <col min="7" max="7" width="6.7109375" style="0" customWidth="1"/>
    <col min="8" max="8" width="7.28125" style="0" customWidth="1"/>
    <col min="9" max="9" width="8.7109375" style="0" customWidth="1"/>
  </cols>
  <sheetData>
    <row r="1" spans="4:5" ht="12.75">
      <c r="D1" s="10" t="s">
        <v>21</v>
      </c>
      <c r="E1" s="10">
        <v>1</v>
      </c>
    </row>
    <row r="3" ht="12.75">
      <c r="A3" t="s">
        <v>13</v>
      </c>
    </row>
    <row r="6" spans="2:9" s="4" customFormat="1" ht="12.75">
      <c r="B6" s="4">
        <v>1994</v>
      </c>
      <c r="C6" s="4">
        <v>1995</v>
      </c>
      <c r="D6" s="4">
        <v>1996</v>
      </c>
      <c r="E6" s="4">
        <v>1997</v>
      </c>
      <c r="F6" s="4">
        <v>1998</v>
      </c>
      <c r="G6" s="4">
        <v>1999</v>
      </c>
      <c r="H6" s="4">
        <v>2000</v>
      </c>
      <c r="I6" s="5" t="s">
        <v>0</v>
      </c>
    </row>
    <row r="7" spans="1:9" ht="12.75">
      <c r="A7" t="s">
        <v>1</v>
      </c>
      <c r="B7">
        <v>806</v>
      </c>
      <c r="C7">
        <v>772</v>
      </c>
      <c r="D7">
        <v>772</v>
      </c>
      <c r="E7">
        <v>954</v>
      </c>
      <c r="F7" s="2">
        <v>701</v>
      </c>
      <c r="G7" s="2">
        <v>752</v>
      </c>
      <c r="H7" s="2">
        <v>768</v>
      </c>
      <c r="I7" s="2">
        <f>SUM(B7:H7)/($H$6-$B$6+1)</f>
        <v>789.2857142857143</v>
      </c>
    </row>
    <row r="8" spans="1:9" ht="12.75">
      <c r="A8" t="s">
        <v>12</v>
      </c>
      <c r="F8" s="2"/>
      <c r="G8" s="2"/>
      <c r="H8" s="2">
        <v>27</v>
      </c>
      <c r="I8" s="2">
        <v>27</v>
      </c>
    </row>
    <row r="9" spans="1:9" ht="12.75">
      <c r="A9" t="s">
        <v>2</v>
      </c>
      <c r="B9">
        <v>1389</v>
      </c>
      <c r="C9">
        <v>1336</v>
      </c>
      <c r="D9">
        <v>1249</v>
      </c>
      <c r="E9">
        <v>1383</v>
      </c>
      <c r="F9" s="2">
        <v>1364</v>
      </c>
      <c r="G9" s="2">
        <v>1421</v>
      </c>
      <c r="H9" s="2">
        <v>1360</v>
      </c>
      <c r="I9" s="2">
        <f>SUM(B9:G9)/($G$6-$B$6+1)</f>
        <v>1357</v>
      </c>
    </row>
    <row r="10" spans="1:9" ht="12.75">
      <c r="A10" t="s">
        <v>3</v>
      </c>
      <c r="B10">
        <v>1925</v>
      </c>
      <c r="C10">
        <v>2147</v>
      </c>
      <c r="D10">
        <v>2061</v>
      </c>
      <c r="E10">
        <v>1439</v>
      </c>
      <c r="F10" s="2">
        <v>1139</v>
      </c>
      <c r="G10" s="2">
        <v>1210</v>
      </c>
      <c r="H10" s="2">
        <v>956</v>
      </c>
      <c r="I10" s="2">
        <f>SUM(B10:G10)/($G$6-$B$6+1)</f>
        <v>1653.5</v>
      </c>
    </row>
    <row r="11" spans="1:9" ht="12.75">
      <c r="A11" t="s">
        <v>4</v>
      </c>
      <c r="B11">
        <v>530</v>
      </c>
      <c r="C11">
        <v>630</v>
      </c>
      <c r="D11">
        <v>707</v>
      </c>
      <c r="E11">
        <v>747</v>
      </c>
      <c r="F11" s="2">
        <v>956</v>
      </c>
      <c r="G11" s="2">
        <v>1098</v>
      </c>
      <c r="H11" s="2">
        <v>871</v>
      </c>
      <c r="I11" s="2">
        <f>SUM(B11:G11)/($G$6-$B$6+1)</f>
        <v>778</v>
      </c>
    </row>
    <row r="12" spans="1:9" ht="12.75">
      <c r="A12" t="s">
        <v>5</v>
      </c>
      <c r="D12">
        <v>109</v>
      </c>
      <c r="E12">
        <v>84</v>
      </c>
      <c r="F12" s="2">
        <v>209</v>
      </c>
      <c r="G12" s="2">
        <v>138</v>
      </c>
      <c r="H12" s="2">
        <v>69</v>
      </c>
      <c r="I12" s="2">
        <f>SUM(B12:G12)/($H$6-$B$6-1)</f>
        <v>108</v>
      </c>
    </row>
    <row r="13" spans="1:9" ht="12.75">
      <c r="A13" t="s">
        <v>6</v>
      </c>
      <c r="B13">
        <v>77</v>
      </c>
      <c r="C13">
        <v>174</v>
      </c>
      <c r="D13">
        <v>130</v>
      </c>
      <c r="E13">
        <v>175</v>
      </c>
      <c r="F13" s="2">
        <v>0</v>
      </c>
      <c r="G13" s="2">
        <v>0</v>
      </c>
      <c r="H13" s="2">
        <v>3</v>
      </c>
      <c r="I13" s="2">
        <f>SUM(B13:H13)/($H$6-$B$6+1)</f>
        <v>79.85714285714286</v>
      </c>
    </row>
    <row r="14" spans="1:9" ht="12.75">
      <c r="A14" t="s">
        <v>7</v>
      </c>
      <c r="C14">
        <v>35</v>
      </c>
      <c r="D14">
        <v>259</v>
      </c>
      <c r="E14">
        <v>331</v>
      </c>
      <c r="F14" s="2">
        <v>265</v>
      </c>
      <c r="G14" s="2">
        <v>174</v>
      </c>
      <c r="H14" s="2">
        <v>117</v>
      </c>
      <c r="I14" s="2">
        <f>SUM(B14:H14)/($H$6-$B$6)</f>
        <v>196.83333333333334</v>
      </c>
    </row>
    <row r="15" spans="1:9" ht="12.75">
      <c r="A15" s="1" t="s">
        <v>8</v>
      </c>
      <c r="B15">
        <v>287</v>
      </c>
      <c r="C15">
        <v>110</v>
      </c>
      <c r="D15">
        <v>145</v>
      </c>
      <c r="E15">
        <v>53</v>
      </c>
      <c r="F15">
        <v>0</v>
      </c>
      <c r="G15">
        <v>151</v>
      </c>
      <c r="H15">
        <v>220</v>
      </c>
      <c r="I15" s="2">
        <f>SUM(B15:H15)/($H$6-$B$6+1)</f>
        <v>138</v>
      </c>
    </row>
    <row r="16" spans="1:9" ht="12.75">
      <c r="A16" t="s">
        <v>9</v>
      </c>
      <c r="C16">
        <v>366</v>
      </c>
      <c r="D16">
        <v>277</v>
      </c>
      <c r="E16">
        <v>418</v>
      </c>
      <c r="F16" s="2">
        <v>167</v>
      </c>
      <c r="G16" s="2">
        <v>752</v>
      </c>
      <c r="H16" s="2">
        <v>25</v>
      </c>
      <c r="I16" s="2">
        <f>SUM(B16:H16)/($H$6-$B$6)</f>
        <v>334.1666666666667</v>
      </c>
    </row>
    <row r="19" spans="1:9" ht="12.75">
      <c r="A19" t="s">
        <v>10</v>
      </c>
      <c r="B19">
        <f aca="true" t="shared" si="0" ref="B19:H19">SUM(B7:B16)</f>
        <v>5014</v>
      </c>
      <c r="C19">
        <f t="shared" si="0"/>
        <v>5570</v>
      </c>
      <c r="D19">
        <f t="shared" si="0"/>
        <v>5709</v>
      </c>
      <c r="E19">
        <f t="shared" si="0"/>
        <v>5584</v>
      </c>
      <c r="F19" s="2">
        <f t="shared" si="0"/>
        <v>4801</v>
      </c>
      <c r="G19" s="2">
        <f t="shared" si="0"/>
        <v>5696</v>
      </c>
      <c r="H19" s="2">
        <f t="shared" si="0"/>
        <v>4416</v>
      </c>
      <c r="I19" s="2">
        <f>SUM(B19:H19)/($H$6-$B$6+1)</f>
        <v>5255.714285714285</v>
      </c>
    </row>
    <row r="20" spans="1:8" ht="12.75">
      <c r="A20" t="s">
        <v>11</v>
      </c>
      <c r="C20" s="3">
        <f aca="true" t="shared" si="1" ref="C20:H20">C19/B19-1</f>
        <v>0.11088950937375341</v>
      </c>
      <c r="D20" s="3">
        <f t="shared" si="1"/>
        <v>0.024955116696588897</v>
      </c>
      <c r="E20" s="3">
        <f t="shared" si="1"/>
        <v>-0.02189525310912599</v>
      </c>
      <c r="F20" s="3">
        <f t="shared" si="1"/>
        <v>-0.14022206303724927</v>
      </c>
      <c r="G20" s="3">
        <f t="shared" si="1"/>
        <v>0.18641949593834628</v>
      </c>
      <c r="H20" s="3">
        <f t="shared" si="1"/>
        <v>-0.2247191011235955</v>
      </c>
    </row>
  </sheetData>
  <printOptions gridLines="1"/>
  <pageMargins left="0.75" right="0.75" top="1" bottom="1" header="0.5" footer="0.5"/>
  <pageSetup horizontalDpi="360" verticalDpi="360" orientation="portrait" paperSize="9" r:id="rId2"/>
  <headerFooter alignWithMargins="0">
    <oddFooter>&amp;CNEWASAPAR98.xls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F14" sqref="F14"/>
    </sheetView>
  </sheetViews>
  <sheetFormatPr defaultColWidth="9.140625" defaultRowHeight="12.75"/>
  <cols>
    <col min="1" max="1" width="13.8515625" style="0" customWidth="1"/>
    <col min="2" max="2" width="8.8515625" style="0" customWidth="1"/>
    <col min="3" max="3" width="9.57421875" style="0" customWidth="1"/>
    <col min="4" max="5" width="11.00390625" style="0" customWidth="1"/>
  </cols>
  <sheetData>
    <row r="3" spans="1:8" ht="12.75">
      <c r="A3" t="s">
        <v>14</v>
      </c>
      <c r="B3" s="7" t="s">
        <v>15</v>
      </c>
      <c r="C3" s="7" t="s">
        <v>16</v>
      </c>
      <c r="D3" s="7" t="s">
        <v>17</v>
      </c>
      <c r="E3" s="7"/>
      <c r="F3" s="7" t="s">
        <v>18</v>
      </c>
      <c r="G3" s="7"/>
      <c r="H3" s="7"/>
    </row>
    <row r="4" spans="1:7" ht="12.75">
      <c r="A4" t="s">
        <v>1</v>
      </c>
      <c r="B4">
        <v>2</v>
      </c>
      <c r="C4">
        <v>768</v>
      </c>
      <c r="D4">
        <v>18.5</v>
      </c>
      <c r="E4">
        <f>C4*D4</f>
        <v>14208</v>
      </c>
      <c r="F4" s="3">
        <v>0.992</v>
      </c>
      <c r="G4">
        <f>C4*F4</f>
        <v>761.856</v>
      </c>
    </row>
    <row r="5" spans="1:7" ht="12.75">
      <c r="A5" t="s">
        <v>12</v>
      </c>
      <c r="B5">
        <v>1</v>
      </c>
      <c r="C5">
        <v>27</v>
      </c>
      <c r="D5">
        <v>21.7</v>
      </c>
      <c r="E5">
        <f>C5*D5</f>
        <v>585.9</v>
      </c>
      <c r="F5" s="6">
        <v>1</v>
      </c>
      <c r="G5">
        <f>C5*F5</f>
        <v>27</v>
      </c>
    </row>
    <row r="6" spans="1:7" ht="12.75">
      <c r="A6" t="s">
        <v>2</v>
      </c>
      <c r="B6">
        <v>4</v>
      </c>
      <c r="C6">
        <v>1360</v>
      </c>
      <c r="D6">
        <v>22</v>
      </c>
      <c r="E6">
        <f>C6*D6</f>
        <v>29920</v>
      </c>
      <c r="F6" s="3">
        <v>0.987</v>
      </c>
      <c r="G6">
        <f>C6*F6</f>
        <v>1342.32</v>
      </c>
    </row>
    <row r="7" spans="1:7" ht="12.75">
      <c r="A7" t="s">
        <v>3</v>
      </c>
      <c r="B7">
        <v>2</v>
      </c>
      <c r="C7">
        <v>956</v>
      </c>
      <c r="D7">
        <v>20</v>
      </c>
      <c r="E7">
        <f>C7*D7</f>
        <v>19120</v>
      </c>
      <c r="F7" s="3">
        <v>0.634</v>
      </c>
      <c r="G7">
        <f>C7*F7</f>
        <v>606.104</v>
      </c>
    </row>
    <row r="8" spans="1:7" ht="12.75">
      <c r="A8" t="s">
        <v>4</v>
      </c>
      <c r="B8">
        <v>7</v>
      </c>
      <c r="C8">
        <v>871</v>
      </c>
      <c r="D8">
        <v>19.3</v>
      </c>
      <c r="E8">
        <f>C8*D8</f>
        <v>16810.3</v>
      </c>
      <c r="F8" s="3">
        <v>1</v>
      </c>
      <c r="G8">
        <f>C8*F8</f>
        <v>871</v>
      </c>
    </row>
    <row r="9" spans="1:6" ht="12.75">
      <c r="A9" t="s">
        <v>5</v>
      </c>
      <c r="B9">
        <v>1</v>
      </c>
      <c r="C9">
        <v>69</v>
      </c>
      <c r="F9" s="3"/>
    </row>
    <row r="10" spans="1:6" ht="12.75">
      <c r="A10" t="s">
        <v>6</v>
      </c>
      <c r="B10">
        <v>1</v>
      </c>
      <c r="C10">
        <v>3</v>
      </c>
      <c r="F10" s="3"/>
    </row>
    <row r="11" spans="1:7" ht="12.75">
      <c r="A11" t="s">
        <v>19</v>
      </c>
      <c r="B11">
        <v>1</v>
      </c>
      <c r="C11">
        <v>117</v>
      </c>
      <c r="D11">
        <v>22.3</v>
      </c>
      <c r="E11">
        <f>C11*D11</f>
        <v>2609.1</v>
      </c>
      <c r="F11" s="3">
        <v>0.786</v>
      </c>
      <c r="G11">
        <f>C11*F11</f>
        <v>91.962</v>
      </c>
    </row>
    <row r="12" spans="1:7" ht="12.75">
      <c r="A12" t="s">
        <v>8</v>
      </c>
      <c r="B12">
        <v>1</v>
      </c>
      <c r="C12">
        <v>220</v>
      </c>
      <c r="D12">
        <v>24.8</v>
      </c>
      <c r="E12">
        <f>C12*D12</f>
        <v>5456</v>
      </c>
      <c r="F12" s="3">
        <v>0.975</v>
      </c>
      <c r="G12">
        <f>C12*F12</f>
        <v>214.5</v>
      </c>
    </row>
    <row r="13" spans="1:6" ht="12.75">
      <c r="A13" t="s">
        <v>9</v>
      </c>
      <c r="B13">
        <v>1</v>
      </c>
      <c r="C13">
        <v>25</v>
      </c>
      <c r="F13" s="3"/>
    </row>
    <row r="14" spans="1:6" ht="12.75">
      <c r="A14" t="s">
        <v>20</v>
      </c>
      <c r="B14">
        <f>SUM(B4:B13)</f>
        <v>21</v>
      </c>
      <c r="C14">
        <f>SUM(C4:C13)</f>
        <v>4416</v>
      </c>
      <c r="D14" s="8">
        <f>SUM(E4:E13)/(C14-C13-C10-C9)</f>
        <v>20.53931465617041</v>
      </c>
      <c r="F14" s="9">
        <f>SUM(G4:G13)/(C14-C13-C10-C9)</f>
        <v>0.906400092614031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Alice Blunt</cp:lastModifiedBy>
  <cp:lastPrinted>2001-05-11T09:46:32Z</cp:lastPrinted>
  <dcterms:created xsi:type="dcterms:W3CDTF">1998-04-14T11:21:07Z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